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7290" activeTab="0"/>
  </bookViews>
  <sheets>
    <sheet name="100mにおける１次元理論解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<sst xmlns="http://schemas.openxmlformats.org/spreadsheetml/2006/main" count="30" uniqueCount="27">
  <si>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理論解</t>
  </si>
  <si>
    <t>実流速</t>
  </si>
  <si>
    <t>拡散係数</t>
  </si>
  <si>
    <t>分散長</t>
  </si>
  <si>
    <t>分散係数</t>
  </si>
  <si>
    <t>符号((x-vt)/sqrt(4Dt))</t>
  </si>
  <si>
    <t>絶対値((x-vt)/sqrt(4Dt))</t>
  </si>
  <si>
    <t>符号((x+vt)/sqrt(4Dt))</t>
  </si>
  <si>
    <t>絶対値((x+vt)/sqrt(4Dt))</t>
  </si>
  <si>
    <t>境界濃度</t>
  </si>
  <si>
    <t>1-erf(絶対値）×符号</t>
  </si>
  <si>
    <r>
      <t>(m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/sec）</t>
    </r>
  </si>
  <si>
    <t>(m)</t>
  </si>
  <si>
    <t>x+vt/sqrt(4dt)</t>
  </si>
  <si>
    <t>(m/year)</t>
  </si>
  <si>
    <r>
      <t>(m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/year）</t>
    </r>
  </si>
  <si>
    <t>x(m)</t>
  </si>
  <si>
    <t>t(year)</t>
  </si>
  <si>
    <t>sqrt(4Dt)</t>
  </si>
  <si>
    <t>vx/D</t>
  </si>
  <si>
    <t>exp(vx/D)</t>
  </si>
  <si>
    <t>x-vt/sqrt(4dt)</t>
  </si>
  <si>
    <t>透水係数</t>
  </si>
  <si>
    <t>動水勾配</t>
  </si>
  <si>
    <t>遅延係数</t>
  </si>
  <si>
    <t>(ｃm/sec)</t>
  </si>
  <si>
    <t>有効間隙率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</si>
</sst>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_ "/>
    <numFmt numFmtId="178" formatCode="0.000_ "/>
    <numFmt numFmtId="179" formatCode="0.00_ 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5.25"/>
      <color indexed="8"/>
      <name val="ＭＳ Ｐゴシック"/>
      <family val="3"/>
    </font>
    <font>
      <sz val="19.2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１次元理論解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75"/>
          <c:w val="0.834"/>
          <c:h val="0.82325"/>
        </c:manualLayout>
      </c:layout>
      <c:scatterChart>
        <c:scatterStyle val="line"/>
        <c:varyColors val="0"/>
        <c:ser>
          <c:idx val="0"/>
          <c:order val="0"/>
          <c:tx>
            <c:v>離れ100m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'100mにおける１次元理論解'!$B$9:$B$68</c:f>
              <c:numCache/>
            </c:numRef>
          </c:xVal>
          <c:yVal>
            <c:numRef>
              <c:f>'100mにおける１次元理論解'!$C$9:$C$68</c:f>
              <c:numCache/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時間（年）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2450"/>
        <c:crossesAt val="0"/>
        <c:crossBetween val="midCat"/>
        <c:dispUnits/>
      </c:valAx>
      <c:valAx>
        <c:axId val="337824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比濃度（</a:t>
                </a:r>
                <a:r>
                  <a:rPr lang="en-US" cap="none" sz="1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C/C0)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5929"/>
        <c:crossesAt val="0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"/>
          <c:y val="0.1525"/>
          <c:w val="0.19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76200</xdr:rowOff>
    </xdr:from>
    <xdr:to>
      <xdr:col>8</xdr:col>
      <xdr:colOff>1409700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514600" y="819150"/>
        <a:ext cx="6210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F16">
      <selection activeCell="N67" sqref="N67"/>
    </sheetView>
  </sheetViews>
  <sheetFormatPr defaultColWidth="9.00390625" defaultRowHeight="13.5"/>
  <cols>
    <col min="3" max="3" width="11.625" style="0" customWidth="1"/>
    <col min="4" max="4" width="11.875" style="0" customWidth="1"/>
    <col min="5" max="5" width="9.875" style="0" bestFit="1" customWidth="1"/>
    <col min="6" max="6" width="12.25390625" style="0" customWidth="1"/>
    <col min="7" max="7" width="13.375" style="0" customWidth="1"/>
    <col min="8" max="8" width="19.00390625" style="0" customWidth="1"/>
    <col min="9" max="9" width="20.25390625" style="0" customWidth="1"/>
    <col min="10" max="10" width="16.625" style="0" customWidth="1"/>
    <col min="11" max="11" width="13.375" style="0" customWidth="1"/>
    <col min="12" max="12" width="19.00390625" style="0" customWidth="1"/>
    <col min="13" max="13" width="20.25390625" style="0" customWidth="1"/>
    <col min="14" max="14" width="16.625" style="0" customWidth="1"/>
  </cols>
  <sheetData>
    <row r="1" spans="4:8" ht="13.5">
      <c r="D1" t="s">
        <v>26</v>
      </c>
      <c r="E1" t="s">
        <v>24</v>
      </c>
      <c r="F1" t="s">
        <v>22</v>
      </c>
      <c r="H1" t="s">
        <v>23</v>
      </c>
    </row>
    <row r="2" spans="1:8" ht="13.5">
      <c r="A2" t="s">
        <v>1</v>
      </c>
      <c r="B2" t="s">
        <v>14</v>
      </c>
      <c r="C2" s="4">
        <f>F2/100*3600*24*365/E2*H2/D2</f>
        <v>1.5768</v>
      </c>
      <c r="D2">
        <v>0.4</v>
      </c>
      <c r="E2">
        <v>1</v>
      </c>
      <c r="F2" s="2">
        <v>0.0001</v>
      </c>
      <c r="G2" t="s">
        <v>25</v>
      </c>
      <c r="H2">
        <v>0.02</v>
      </c>
    </row>
    <row r="3" spans="1:13" ht="15.75">
      <c r="A3" t="s">
        <v>4</v>
      </c>
      <c r="B3" t="s">
        <v>15</v>
      </c>
      <c r="C3" s="2">
        <f>C5*C2+C4</f>
        <v>6.3229679999999995</v>
      </c>
      <c r="F3" s="2">
        <f>C3/3600/24/365</f>
        <v>2.005E-07</v>
      </c>
      <c r="G3" t="s">
        <v>11</v>
      </c>
      <c r="L3">
        <v>5</v>
      </c>
      <c r="M3">
        <f>ERF(L3)</f>
        <v>0.9999999999984626</v>
      </c>
    </row>
    <row r="4" spans="1:7" ht="15.75">
      <c r="A4" t="s">
        <v>2</v>
      </c>
      <c r="B4" t="s">
        <v>15</v>
      </c>
      <c r="C4" s="2">
        <f>F4*3600*24*365</f>
        <v>0.015768</v>
      </c>
      <c r="F4" s="2">
        <v>5E-10</v>
      </c>
      <c r="G4" t="s">
        <v>11</v>
      </c>
    </row>
    <row r="5" spans="1:3" ht="13.5">
      <c r="A5" t="s">
        <v>3</v>
      </c>
      <c r="B5" t="s">
        <v>12</v>
      </c>
      <c r="C5">
        <v>4</v>
      </c>
    </row>
    <row r="6" spans="1:3" ht="13.5">
      <c r="A6" t="s">
        <v>9</v>
      </c>
      <c r="C6">
        <v>1</v>
      </c>
    </row>
    <row r="7" ht="13.5">
      <c r="B7">
        <v>2</v>
      </c>
    </row>
    <row r="8" spans="1:14" ht="13.5">
      <c r="A8" t="s">
        <v>16</v>
      </c>
      <c r="B8" t="s">
        <v>17</v>
      </c>
      <c r="C8" t="s">
        <v>0</v>
      </c>
      <c r="D8" s="1" t="s">
        <v>18</v>
      </c>
      <c r="E8" t="s">
        <v>19</v>
      </c>
      <c r="F8" t="s">
        <v>20</v>
      </c>
      <c r="G8" t="s">
        <v>21</v>
      </c>
      <c r="H8" t="s">
        <v>5</v>
      </c>
      <c r="I8" t="s">
        <v>6</v>
      </c>
      <c r="J8" t="s">
        <v>10</v>
      </c>
      <c r="K8" t="s">
        <v>13</v>
      </c>
      <c r="L8" t="s">
        <v>7</v>
      </c>
      <c r="M8" t="s">
        <v>8</v>
      </c>
      <c r="N8" t="s">
        <v>10</v>
      </c>
    </row>
    <row r="9" spans="1:14" ht="13.5">
      <c r="A9">
        <v>100</v>
      </c>
      <c r="B9">
        <f>$B$7</f>
        <v>2</v>
      </c>
      <c r="C9" s="3">
        <f aca="true" t="shared" si="0" ref="C9:C40">0.5*(J9+F9*N9)*$C$6</f>
        <v>0</v>
      </c>
      <c r="D9" s="3">
        <f aca="true" t="shared" si="1" ref="D9:D40">SQRT(4*$C$3*B9)</f>
        <v>7.112224968320391</v>
      </c>
      <c r="E9" s="3">
        <f aca="true" t="shared" si="2" ref="E9:E40">$C$2*A9/$C$3</f>
        <v>24.937655860349132</v>
      </c>
      <c r="F9" s="3">
        <f aca="true" t="shared" si="3" ref="F9:F40">IF(E9&gt;700,1E+304,EXP(E9))</f>
        <v>67652886604.95126</v>
      </c>
      <c r="G9" s="3">
        <f aca="true" t="shared" si="4" ref="G9:G40">(A9-$C$2*B9)/D9</f>
        <v>13.616892102173063</v>
      </c>
      <c r="H9" s="3">
        <f aca="true" t="shared" si="5" ref="H9:H40">SIGN(G9)</f>
        <v>1</v>
      </c>
      <c r="I9" s="3">
        <f aca="true" t="shared" si="6" ref="I9:I40">ABS(G9)</f>
        <v>13.616892102173063</v>
      </c>
      <c r="J9" s="3">
        <f>1-IF(I9&gt;5.7,1,ERF(I9))*H9</f>
        <v>0</v>
      </c>
      <c r="K9" s="3">
        <f aca="true" t="shared" si="7" ref="K9:K40">(A9+$C$2*B9)/D9</f>
        <v>14.503703195479845</v>
      </c>
      <c r="L9" s="3">
        <f aca="true" t="shared" si="8" ref="L9:L40">SIGN(K9)</f>
        <v>1</v>
      </c>
      <c r="M9" s="3">
        <f aca="true" t="shared" si="9" ref="M9:M40">ABS(K9)</f>
        <v>14.503703195479845</v>
      </c>
      <c r="N9" s="3">
        <f>1-IF(M9&gt;5.7,1,ERF(M9))*L9</f>
        <v>0</v>
      </c>
    </row>
    <row r="10" spans="1:14" ht="13.5">
      <c r="A10">
        <f>A9</f>
        <v>100</v>
      </c>
      <c r="B10">
        <f>B9+$B$7</f>
        <v>4</v>
      </c>
      <c r="C10" s="3">
        <f t="shared" si="0"/>
        <v>0</v>
      </c>
      <c r="D10" s="3">
        <f t="shared" si="1"/>
        <v>10.058205008847255</v>
      </c>
      <c r="E10" s="3">
        <f t="shared" si="2"/>
        <v>24.937655860349132</v>
      </c>
      <c r="F10" s="3">
        <f t="shared" si="3"/>
        <v>67652886604.95126</v>
      </c>
      <c r="G10" s="3">
        <f t="shared" si="4"/>
        <v>9.315061675277773</v>
      </c>
      <c r="H10" s="3">
        <f t="shared" si="5"/>
        <v>1</v>
      </c>
      <c r="I10" s="3">
        <f t="shared" si="6"/>
        <v>9.315061675277773</v>
      </c>
      <c r="J10" s="3">
        <f aca="true" t="shared" si="10" ref="J10:J68">1-IF(I10&gt;5.7,1,ERF(I10))*H10</f>
        <v>0</v>
      </c>
      <c r="K10" s="3">
        <f t="shared" si="7"/>
        <v>10.569201950695136</v>
      </c>
      <c r="L10" s="3">
        <f t="shared" si="8"/>
        <v>1</v>
      </c>
      <c r="M10" s="3">
        <f t="shared" si="9"/>
        <v>10.569201950695136</v>
      </c>
      <c r="N10" s="3">
        <f aca="true" t="shared" si="11" ref="N10:N68">1-IF(M10&gt;5.7,1,ERF(M10))*L10</f>
        <v>0</v>
      </c>
    </row>
    <row r="11" spans="1:14" ht="13.5">
      <c r="A11">
        <f aca="true" t="shared" si="12" ref="A11:A68">A10</f>
        <v>100</v>
      </c>
      <c r="B11">
        <f aca="true" t="shared" si="13" ref="B11:B68">B10+$B$7</f>
        <v>6</v>
      </c>
      <c r="C11" s="3">
        <f t="shared" si="0"/>
        <v>0</v>
      </c>
      <c r="D11" s="3">
        <f t="shared" si="1"/>
        <v>12.318734999990866</v>
      </c>
      <c r="E11" s="3">
        <f t="shared" si="2"/>
        <v>24.937655860349132</v>
      </c>
      <c r="F11" s="3">
        <f t="shared" si="3"/>
        <v>67652886604.95126</v>
      </c>
      <c r="G11" s="3">
        <f t="shared" si="4"/>
        <v>7.349715697274689</v>
      </c>
      <c r="H11" s="3">
        <f t="shared" si="5"/>
        <v>1</v>
      </c>
      <c r="I11" s="3">
        <f t="shared" si="6"/>
        <v>7.349715697274689</v>
      </c>
      <c r="J11" s="3">
        <f t="shared" si="10"/>
        <v>0</v>
      </c>
      <c r="K11" s="3">
        <f t="shared" si="7"/>
        <v>8.885717567597741</v>
      </c>
      <c r="L11" s="3">
        <f t="shared" si="8"/>
        <v>1</v>
      </c>
      <c r="M11" s="3">
        <f t="shared" si="9"/>
        <v>8.885717567597741</v>
      </c>
      <c r="N11" s="3">
        <f t="shared" si="11"/>
        <v>0</v>
      </c>
    </row>
    <row r="12" spans="1:14" ht="13.5">
      <c r="A12">
        <f t="shared" si="12"/>
        <v>100</v>
      </c>
      <c r="B12">
        <f t="shared" si="13"/>
        <v>8</v>
      </c>
      <c r="C12" s="3">
        <f t="shared" si="0"/>
        <v>0</v>
      </c>
      <c r="D12" s="3">
        <f t="shared" si="1"/>
        <v>14.224449936640783</v>
      </c>
      <c r="E12" s="3">
        <f t="shared" si="2"/>
        <v>24.937655860349132</v>
      </c>
      <c r="F12" s="3">
        <f t="shared" si="3"/>
        <v>67652886604.95126</v>
      </c>
      <c r="G12" s="3">
        <f t="shared" si="4"/>
        <v>6.1433377311064445</v>
      </c>
      <c r="H12" s="3">
        <f t="shared" si="5"/>
        <v>1</v>
      </c>
      <c r="I12" s="3">
        <f t="shared" si="6"/>
        <v>6.1433377311064445</v>
      </c>
      <c r="J12" s="3">
        <f t="shared" si="10"/>
        <v>0</v>
      </c>
      <c r="K12" s="3">
        <f t="shared" si="7"/>
        <v>7.91695991772001</v>
      </c>
      <c r="L12" s="3">
        <f t="shared" si="8"/>
        <v>1</v>
      </c>
      <c r="M12" s="3">
        <f t="shared" si="9"/>
        <v>7.91695991772001</v>
      </c>
      <c r="N12" s="3">
        <f t="shared" si="11"/>
        <v>0</v>
      </c>
    </row>
    <row r="13" spans="1:14" ht="13.5">
      <c r="A13">
        <f t="shared" si="12"/>
        <v>100</v>
      </c>
      <c r="B13">
        <f t="shared" si="13"/>
        <v>10</v>
      </c>
      <c r="C13" s="3">
        <f t="shared" si="0"/>
        <v>3.4361402612148595E-14</v>
      </c>
      <c r="D13" s="3">
        <f t="shared" si="1"/>
        <v>15.903418500435684</v>
      </c>
      <c r="E13" s="3">
        <f t="shared" si="2"/>
        <v>24.937655860349132</v>
      </c>
      <c r="F13" s="3">
        <f t="shared" si="3"/>
        <v>67652886604.95126</v>
      </c>
      <c r="G13" s="3">
        <f t="shared" si="4"/>
        <v>5.296471321413846</v>
      </c>
      <c r="H13" s="3">
        <f t="shared" si="5"/>
        <v>1</v>
      </c>
      <c r="I13" s="3">
        <f t="shared" si="6"/>
        <v>5.296471321413846</v>
      </c>
      <c r="J13" s="3">
        <f t="shared" si="10"/>
        <v>6.872280522429719E-14</v>
      </c>
      <c r="K13" s="3">
        <f t="shared" si="7"/>
        <v>7.27944120924872</v>
      </c>
      <c r="L13" s="3">
        <f t="shared" si="8"/>
        <v>1</v>
      </c>
      <c r="M13" s="3">
        <f t="shared" si="9"/>
        <v>7.27944120924872</v>
      </c>
      <c r="N13" s="3">
        <f t="shared" si="11"/>
        <v>0</v>
      </c>
    </row>
    <row r="14" spans="1:14" ht="13.5">
      <c r="A14">
        <f t="shared" si="12"/>
        <v>100</v>
      </c>
      <c r="B14">
        <f t="shared" si="13"/>
        <v>12</v>
      </c>
      <c r="C14" s="3">
        <f t="shared" si="0"/>
        <v>2.3252677561202972E-11</v>
      </c>
      <c r="D14" s="3">
        <f t="shared" si="1"/>
        <v>17.421322108267212</v>
      </c>
      <c r="E14" s="3">
        <f t="shared" si="2"/>
        <v>24.937655860349132</v>
      </c>
      <c r="F14" s="3">
        <f t="shared" si="3"/>
        <v>67652886604.95126</v>
      </c>
      <c r="G14" s="3">
        <f t="shared" si="4"/>
        <v>4.653975140125823</v>
      </c>
      <c r="H14" s="3">
        <f t="shared" si="5"/>
        <v>1</v>
      </c>
      <c r="I14" s="3">
        <f t="shared" si="6"/>
        <v>4.653975140125823</v>
      </c>
      <c r="J14" s="3">
        <f t="shared" si="10"/>
        <v>4.6505355122405945E-11</v>
      </c>
      <c r="K14" s="3">
        <f t="shared" si="7"/>
        <v>6.826209816967122</v>
      </c>
      <c r="L14" s="3">
        <f t="shared" si="8"/>
        <v>1</v>
      </c>
      <c r="M14" s="3">
        <f t="shared" si="9"/>
        <v>6.826209816967122</v>
      </c>
      <c r="N14" s="3">
        <f t="shared" si="11"/>
        <v>0</v>
      </c>
    </row>
    <row r="15" spans="1:14" ht="13.5">
      <c r="A15">
        <f t="shared" si="12"/>
        <v>100</v>
      </c>
      <c r="B15">
        <f t="shared" si="13"/>
        <v>14</v>
      </c>
      <c r="C15" s="3">
        <f t="shared" si="0"/>
        <v>2.3639937785091547E-09</v>
      </c>
      <c r="D15" s="3">
        <f t="shared" si="1"/>
        <v>18.817178534519993</v>
      </c>
      <c r="E15" s="3">
        <f t="shared" si="2"/>
        <v>24.937655860349132</v>
      </c>
      <c r="F15" s="3">
        <f t="shared" si="3"/>
        <v>67652886604.95126</v>
      </c>
      <c r="G15" s="3">
        <f t="shared" si="4"/>
        <v>4.141152184800046</v>
      </c>
      <c r="H15" s="3">
        <f t="shared" si="5"/>
        <v>1</v>
      </c>
      <c r="I15" s="3">
        <f t="shared" si="6"/>
        <v>4.141152184800046</v>
      </c>
      <c r="J15" s="3">
        <f t="shared" si="10"/>
        <v>4.7279875570183094E-09</v>
      </c>
      <c r="K15" s="3">
        <f t="shared" si="7"/>
        <v>6.487433797583088</v>
      </c>
      <c r="L15" s="3">
        <f t="shared" si="8"/>
        <v>1</v>
      </c>
      <c r="M15" s="3">
        <f t="shared" si="9"/>
        <v>6.487433797583088</v>
      </c>
      <c r="N15" s="3">
        <f t="shared" si="11"/>
        <v>0</v>
      </c>
    </row>
    <row r="16" spans="1:14" ht="13.5">
      <c r="A16">
        <f t="shared" si="12"/>
        <v>100</v>
      </c>
      <c r="B16">
        <f t="shared" si="13"/>
        <v>16</v>
      </c>
      <c r="C16" s="3">
        <f t="shared" si="0"/>
        <v>7.340076113582228E-08</v>
      </c>
      <c r="D16" s="3">
        <f t="shared" si="1"/>
        <v>20.11641001769451</v>
      </c>
      <c r="E16" s="3">
        <f t="shared" si="2"/>
        <v>24.937655860349132</v>
      </c>
      <c r="F16" s="3">
        <f t="shared" si="3"/>
        <v>67652886604.95126</v>
      </c>
      <c r="G16" s="3">
        <f t="shared" si="4"/>
        <v>3.716925631075864</v>
      </c>
      <c r="H16" s="3">
        <f t="shared" si="5"/>
        <v>1</v>
      </c>
      <c r="I16" s="3">
        <f t="shared" si="6"/>
        <v>3.716925631075864</v>
      </c>
      <c r="J16" s="3">
        <f t="shared" si="10"/>
        <v>1.4680152227164456E-07</v>
      </c>
      <c r="K16" s="3">
        <f t="shared" si="7"/>
        <v>6.2252061819105915</v>
      </c>
      <c r="L16" s="3">
        <f t="shared" si="8"/>
        <v>1</v>
      </c>
      <c r="M16" s="3">
        <f t="shared" si="9"/>
        <v>6.2252061819105915</v>
      </c>
      <c r="N16" s="3">
        <f t="shared" si="11"/>
        <v>0</v>
      </c>
    </row>
    <row r="17" spans="1:14" ht="13.5">
      <c r="A17">
        <f t="shared" si="12"/>
        <v>100</v>
      </c>
      <c r="B17">
        <f t="shared" si="13"/>
        <v>18</v>
      </c>
      <c r="C17" s="3">
        <f t="shared" si="0"/>
        <v>1.032905102005266E-06</v>
      </c>
      <c r="D17" s="3">
        <f t="shared" si="1"/>
        <v>21.336674904961175</v>
      </c>
      <c r="E17" s="3">
        <f t="shared" si="2"/>
        <v>24.937655860349132</v>
      </c>
      <c r="F17" s="3">
        <f t="shared" si="3"/>
        <v>67652886604.95126</v>
      </c>
      <c r="G17" s="3">
        <f t="shared" si="4"/>
        <v>3.356549242981978</v>
      </c>
      <c r="H17" s="3">
        <f t="shared" si="5"/>
        <v>1</v>
      </c>
      <c r="I17" s="3">
        <f t="shared" si="6"/>
        <v>3.356549242981978</v>
      </c>
      <c r="J17" s="3">
        <f t="shared" si="10"/>
        <v>2.065810204010532E-06</v>
      </c>
      <c r="K17" s="3">
        <f t="shared" si="7"/>
        <v>6.016982522902324</v>
      </c>
      <c r="L17" s="3">
        <f t="shared" si="8"/>
        <v>1</v>
      </c>
      <c r="M17" s="3">
        <f t="shared" si="9"/>
        <v>6.016982522902324</v>
      </c>
      <c r="N17" s="3">
        <f t="shared" si="11"/>
        <v>0</v>
      </c>
    </row>
    <row r="18" spans="1:14" ht="13.5">
      <c r="A18">
        <f t="shared" si="12"/>
        <v>100</v>
      </c>
      <c r="B18">
        <f t="shared" si="13"/>
        <v>20</v>
      </c>
      <c r="C18" s="3">
        <f t="shared" si="0"/>
        <v>8.349800599882773E-06</v>
      </c>
      <c r="D18" s="3">
        <f t="shared" si="1"/>
        <v>22.490830131411332</v>
      </c>
      <c r="E18" s="3">
        <f t="shared" si="2"/>
        <v>24.937655860349132</v>
      </c>
      <c r="F18" s="3">
        <f t="shared" si="3"/>
        <v>67652886604.95126</v>
      </c>
      <c r="G18" s="3">
        <f t="shared" si="4"/>
        <v>3.0440850604434218</v>
      </c>
      <c r="H18" s="3">
        <f t="shared" si="5"/>
        <v>1</v>
      </c>
      <c r="I18" s="3">
        <f t="shared" si="6"/>
        <v>3.0440850604434218</v>
      </c>
      <c r="J18" s="3">
        <f t="shared" si="10"/>
        <v>1.6699601199765546E-05</v>
      </c>
      <c r="K18" s="3">
        <f t="shared" si="7"/>
        <v>5.848427969596956</v>
      </c>
      <c r="L18" s="3">
        <f t="shared" si="8"/>
        <v>1</v>
      </c>
      <c r="M18" s="3">
        <f t="shared" si="9"/>
        <v>5.848427969596956</v>
      </c>
      <c r="N18" s="3">
        <f t="shared" si="11"/>
        <v>0</v>
      </c>
    </row>
    <row r="19" spans="1:14" ht="13.5">
      <c r="A19">
        <f t="shared" si="12"/>
        <v>100</v>
      </c>
      <c r="B19">
        <f t="shared" si="13"/>
        <v>22</v>
      </c>
      <c r="C19" s="3">
        <f t="shared" si="0"/>
        <v>4.509455809165175E-05</v>
      </c>
      <c r="D19" s="3">
        <f t="shared" si="1"/>
        <v>23.588581644516058</v>
      </c>
      <c r="E19" s="3">
        <f t="shared" si="2"/>
        <v>24.937655860349132</v>
      </c>
      <c r="F19" s="3">
        <f t="shared" si="3"/>
        <v>67652886604.95126</v>
      </c>
      <c r="G19" s="3">
        <f t="shared" si="4"/>
        <v>2.768729421049508</v>
      </c>
      <c r="H19" s="3">
        <f t="shared" si="5"/>
        <v>1</v>
      </c>
      <c r="I19" s="3">
        <f t="shared" si="6"/>
        <v>2.768729421049508</v>
      </c>
      <c r="J19" s="3">
        <f t="shared" si="10"/>
        <v>9.01891161833035E-05</v>
      </c>
      <c r="K19" s="3">
        <f t="shared" si="7"/>
        <v>5.709949077472957</v>
      </c>
      <c r="L19" s="3">
        <f t="shared" si="8"/>
        <v>1</v>
      </c>
      <c r="M19" s="3">
        <f t="shared" si="9"/>
        <v>5.709949077472957</v>
      </c>
      <c r="N19" s="3">
        <f t="shared" si="11"/>
        <v>0</v>
      </c>
    </row>
    <row r="20" spans="1:14" ht="13.5">
      <c r="A20">
        <f t="shared" si="12"/>
        <v>100</v>
      </c>
      <c r="B20">
        <f t="shared" si="13"/>
        <v>24</v>
      </c>
      <c r="C20" s="3">
        <f t="shared" si="0"/>
        <v>0.00026633212504666875</v>
      </c>
      <c r="D20" s="3">
        <f t="shared" si="1"/>
        <v>24.637469999981732</v>
      </c>
      <c r="E20" s="3">
        <f t="shared" si="2"/>
        <v>24.937655860349132</v>
      </c>
      <c r="F20" s="3">
        <f t="shared" si="3"/>
        <v>67652886604.95126</v>
      </c>
      <c r="G20" s="3">
        <f t="shared" si="4"/>
        <v>2.522856445895057</v>
      </c>
      <c r="H20" s="3">
        <f t="shared" si="5"/>
        <v>1</v>
      </c>
      <c r="I20" s="3">
        <f t="shared" si="6"/>
        <v>2.522856445895057</v>
      </c>
      <c r="J20" s="3">
        <f t="shared" si="10"/>
        <v>0.00035991172759364254</v>
      </c>
      <c r="K20" s="3">
        <f t="shared" si="7"/>
        <v>5.594860186541158</v>
      </c>
      <c r="L20" s="3">
        <f t="shared" si="8"/>
        <v>1</v>
      </c>
      <c r="M20" s="3">
        <f t="shared" si="9"/>
        <v>5.594860186541158</v>
      </c>
      <c r="N20" s="3">
        <f t="shared" si="11"/>
        <v>2.55351295663786E-15</v>
      </c>
    </row>
    <row r="21" spans="1:14" ht="13.5">
      <c r="A21">
        <f t="shared" si="12"/>
        <v>100</v>
      </c>
      <c r="B21">
        <f t="shared" si="13"/>
        <v>26</v>
      </c>
      <c r="C21" s="3">
        <f t="shared" si="0"/>
        <v>0.0008243969376691521</v>
      </c>
      <c r="D21" s="3">
        <f t="shared" si="1"/>
        <v>25.64349180591442</v>
      </c>
      <c r="E21" s="3">
        <f t="shared" si="2"/>
        <v>24.937655860349132</v>
      </c>
      <c r="F21" s="3">
        <f t="shared" si="3"/>
        <v>67652886604.95126</v>
      </c>
      <c r="G21" s="3">
        <f t="shared" si="4"/>
        <v>2.3009034981106393</v>
      </c>
      <c r="H21" s="3">
        <f t="shared" si="5"/>
        <v>1</v>
      </c>
      <c r="I21" s="3">
        <f t="shared" si="6"/>
        <v>2.3009034981106393</v>
      </c>
      <c r="J21" s="3">
        <f t="shared" si="10"/>
        <v>0.0011380472870783365</v>
      </c>
      <c r="K21" s="3">
        <f t="shared" si="7"/>
        <v>5.498346366678523</v>
      </c>
      <c r="L21" s="3">
        <f t="shared" si="8"/>
        <v>1</v>
      </c>
      <c r="M21" s="3">
        <f t="shared" si="9"/>
        <v>5.498346366678523</v>
      </c>
      <c r="N21" s="3">
        <f t="shared" si="11"/>
        <v>7.549516567451064E-15</v>
      </c>
    </row>
    <row r="22" spans="1:14" ht="13.5">
      <c r="A22">
        <f t="shared" si="12"/>
        <v>100</v>
      </c>
      <c r="B22">
        <f t="shared" si="13"/>
        <v>28</v>
      </c>
      <c r="C22" s="3">
        <f t="shared" si="0"/>
        <v>0.0021258329813477117</v>
      </c>
      <c r="D22" s="3">
        <f t="shared" si="1"/>
        <v>26.611509089114055</v>
      </c>
      <c r="E22" s="3">
        <f t="shared" si="2"/>
        <v>24.937655860349132</v>
      </c>
      <c r="F22" s="3">
        <f t="shared" si="3"/>
        <v>67652886604.95126</v>
      </c>
      <c r="G22" s="3">
        <f t="shared" si="4"/>
        <v>2.0987009723115007</v>
      </c>
      <c r="H22" s="3">
        <f t="shared" si="5"/>
        <v>1</v>
      </c>
      <c r="I22" s="3">
        <f t="shared" si="6"/>
        <v>2.0987009723115007</v>
      </c>
      <c r="J22" s="3">
        <f t="shared" si="10"/>
        <v>0.0029973324297628556</v>
      </c>
      <c r="K22" s="3">
        <f t="shared" si="7"/>
        <v>5.416844250255896</v>
      </c>
      <c r="L22" s="3">
        <f t="shared" si="8"/>
        <v>1</v>
      </c>
      <c r="M22" s="3">
        <f t="shared" si="9"/>
        <v>5.416844250255896</v>
      </c>
      <c r="N22" s="3">
        <f t="shared" si="11"/>
        <v>1.8540724511240114E-14</v>
      </c>
    </row>
    <row r="23" spans="1:14" ht="13.5">
      <c r="A23">
        <f t="shared" si="12"/>
        <v>100</v>
      </c>
      <c r="B23">
        <f t="shared" si="13"/>
        <v>30</v>
      </c>
      <c r="C23" s="3">
        <f t="shared" si="0"/>
        <v>0.004747420917419401</v>
      </c>
      <c r="D23" s="3">
        <f t="shared" si="1"/>
        <v>27.54552885678545</v>
      </c>
      <c r="E23" s="3">
        <f t="shared" si="2"/>
        <v>24.937655860349132</v>
      </c>
      <c r="F23" s="3">
        <f t="shared" si="3"/>
        <v>67652886604.95126</v>
      </c>
      <c r="G23" s="3">
        <f t="shared" si="4"/>
        <v>1.913050944637031</v>
      </c>
      <c r="H23" s="3">
        <f t="shared" si="5"/>
        <v>1</v>
      </c>
      <c r="I23" s="3">
        <f t="shared" si="6"/>
        <v>1.913050944637031</v>
      </c>
      <c r="J23" s="3">
        <f t="shared" si="10"/>
        <v>0.006820933225713088</v>
      </c>
      <c r="K23" s="3">
        <f t="shared" si="7"/>
        <v>5.34765554024619</v>
      </c>
      <c r="L23" s="3">
        <f t="shared" si="8"/>
        <v>1</v>
      </c>
      <c r="M23" s="3">
        <f t="shared" si="9"/>
        <v>5.34765554024619</v>
      </c>
      <c r="N23" s="3">
        <f t="shared" si="11"/>
        <v>3.952393967665557E-14</v>
      </c>
    </row>
    <row r="24" spans="1:14" ht="13.5">
      <c r="A24">
        <f t="shared" si="12"/>
        <v>100</v>
      </c>
      <c r="B24">
        <f t="shared" si="13"/>
        <v>32</v>
      </c>
      <c r="C24" s="3">
        <f t="shared" si="0"/>
        <v>0.00942056638023554</v>
      </c>
      <c r="D24" s="3">
        <f t="shared" si="1"/>
        <v>28.448899873281565</v>
      </c>
      <c r="E24" s="3">
        <f t="shared" si="2"/>
        <v>24.937655860349132</v>
      </c>
      <c r="F24" s="3">
        <f t="shared" si="3"/>
        <v>67652886604.95126</v>
      </c>
      <c r="G24" s="3">
        <f t="shared" si="4"/>
        <v>1.7414522255930494</v>
      </c>
      <c r="H24" s="3">
        <f t="shared" si="5"/>
        <v>1</v>
      </c>
      <c r="I24" s="3">
        <f t="shared" si="6"/>
        <v>1.7414522255930494</v>
      </c>
      <c r="J24" s="3">
        <f t="shared" si="10"/>
        <v>0.013786243732545223</v>
      </c>
      <c r="K24" s="3">
        <f t="shared" si="7"/>
        <v>5.288696598820178</v>
      </c>
      <c r="L24" s="3">
        <f t="shared" si="8"/>
        <v>1</v>
      </c>
      <c r="M24" s="3">
        <f t="shared" si="9"/>
        <v>5.288696598820178</v>
      </c>
      <c r="N24" s="3">
        <f t="shared" si="11"/>
        <v>7.471800955727304E-14</v>
      </c>
    </row>
    <row r="25" spans="1:14" ht="13.5">
      <c r="A25">
        <f t="shared" si="12"/>
        <v>100</v>
      </c>
      <c r="B25">
        <f t="shared" si="13"/>
        <v>34</v>
      </c>
      <c r="C25" s="3">
        <f t="shared" si="0"/>
        <v>0.016971585580777146</v>
      </c>
      <c r="D25" s="3">
        <f t="shared" si="1"/>
        <v>29.324454777540193</v>
      </c>
      <c r="E25" s="3">
        <f t="shared" si="2"/>
        <v>24.937655860349132</v>
      </c>
      <c r="F25" s="3">
        <f t="shared" si="3"/>
        <v>67652886604.95126</v>
      </c>
      <c r="G25" s="3">
        <f t="shared" si="4"/>
        <v>1.5819151746183364</v>
      </c>
      <c r="H25" s="3">
        <f t="shared" si="5"/>
        <v>1</v>
      </c>
      <c r="I25" s="3">
        <f t="shared" si="6"/>
        <v>1.5819151746183364</v>
      </c>
      <c r="J25" s="3">
        <f t="shared" si="10"/>
        <v>0.025275501119613075</v>
      </c>
      <c r="K25" s="3">
        <f t="shared" si="7"/>
        <v>5.238330982291678</v>
      </c>
      <c r="L25" s="3">
        <f t="shared" si="8"/>
        <v>1</v>
      </c>
      <c r="M25" s="3">
        <f t="shared" si="9"/>
        <v>5.238330982291678</v>
      </c>
      <c r="N25" s="3">
        <f t="shared" si="11"/>
        <v>1.2811973704174306E-13</v>
      </c>
    </row>
    <row r="26" spans="1:14" ht="13.5">
      <c r="A26">
        <f t="shared" si="12"/>
        <v>100</v>
      </c>
      <c r="B26">
        <f t="shared" si="13"/>
        <v>36</v>
      </c>
      <c r="C26" s="3">
        <f t="shared" si="0"/>
        <v>0.02821161631248454</v>
      </c>
      <c r="D26" s="3">
        <f t="shared" si="1"/>
        <v>30.174615026541762</v>
      </c>
      <c r="E26" s="3">
        <f t="shared" si="2"/>
        <v>24.937655860349132</v>
      </c>
      <c r="F26" s="3">
        <f t="shared" si="3"/>
        <v>67652886604.95126</v>
      </c>
      <c r="G26" s="3">
        <f t="shared" si="4"/>
        <v>1.4328335245361066</v>
      </c>
      <c r="H26" s="3">
        <f t="shared" si="5"/>
        <v>1</v>
      </c>
      <c r="I26" s="3">
        <f t="shared" si="6"/>
        <v>1.4328335245361066</v>
      </c>
      <c r="J26" s="3">
        <f t="shared" si="10"/>
        <v>0.04273071747205848</v>
      </c>
      <c r="K26" s="3">
        <f t="shared" si="7"/>
        <v>5.195254350788198</v>
      </c>
      <c r="L26" s="3">
        <f t="shared" si="8"/>
        <v>1</v>
      </c>
      <c r="M26" s="3">
        <f t="shared" si="9"/>
        <v>5.195254350788198</v>
      </c>
      <c r="N26" s="3">
        <f t="shared" si="11"/>
        <v>2.0239365738916604E-13</v>
      </c>
    </row>
    <row r="27" spans="1:14" ht="13.5">
      <c r="A27">
        <f t="shared" si="12"/>
        <v>100</v>
      </c>
      <c r="B27">
        <f t="shared" si="13"/>
        <v>38</v>
      </c>
      <c r="C27" s="3">
        <f t="shared" si="0"/>
        <v>0.04383746801094435</v>
      </c>
      <c r="D27" s="3">
        <f t="shared" si="1"/>
        <v>31.001469900635357</v>
      </c>
      <c r="E27" s="3">
        <f t="shared" si="2"/>
        <v>24.937655860349132</v>
      </c>
      <c r="F27" s="3">
        <f t="shared" si="3"/>
        <v>67652886604.95126</v>
      </c>
      <c r="G27" s="3">
        <f t="shared" si="4"/>
        <v>1.292893534676514</v>
      </c>
      <c r="H27" s="3">
        <f t="shared" si="5"/>
        <v>1</v>
      </c>
      <c r="I27" s="3">
        <f t="shared" si="6"/>
        <v>1.292893534676514</v>
      </c>
      <c r="J27" s="3">
        <f t="shared" si="10"/>
        <v>0.06748542382714173</v>
      </c>
      <c r="K27" s="3">
        <f t="shared" si="7"/>
        <v>5.1584134724115955</v>
      </c>
      <c r="L27" s="3">
        <f t="shared" si="8"/>
        <v>1</v>
      </c>
      <c r="M27" s="3">
        <f t="shared" si="9"/>
        <v>5.1584134724115955</v>
      </c>
      <c r="N27" s="3">
        <f t="shared" si="11"/>
        <v>2.984279490192421E-13</v>
      </c>
    </row>
    <row r="28" spans="1:14" ht="13.5">
      <c r="A28">
        <f t="shared" si="12"/>
        <v>100</v>
      </c>
      <c r="B28">
        <f t="shared" si="13"/>
        <v>40</v>
      </c>
      <c r="C28" s="3">
        <f t="shared" si="0"/>
        <v>0.06433823633424002</v>
      </c>
      <c r="D28" s="3">
        <f t="shared" si="1"/>
        <v>31.80683700087137</v>
      </c>
      <c r="E28" s="3">
        <f t="shared" si="2"/>
        <v>24.937655860349132</v>
      </c>
      <c r="F28" s="3">
        <f t="shared" si="3"/>
        <v>67652886604.95126</v>
      </c>
      <c r="G28" s="3">
        <f t="shared" si="4"/>
        <v>1.161008244830768</v>
      </c>
      <c r="H28" s="3">
        <f t="shared" si="5"/>
        <v>1</v>
      </c>
      <c r="I28" s="3">
        <f t="shared" si="6"/>
        <v>1.161008244830768</v>
      </c>
      <c r="J28" s="3">
        <f t="shared" si="10"/>
        <v>0.10060794325189915</v>
      </c>
      <c r="K28" s="3">
        <f t="shared" si="7"/>
        <v>5.126948020500515</v>
      </c>
      <c r="L28" s="3">
        <f t="shared" si="8"/>
        <v>1</v>
      </c>
      <c r="M28" s="3">
        <f t="shared" si="9"/>
        <v>5.126948020500515</v>
      </c>
      <c r="N28" s="3">
        <f t="shared" si="11"/>
        <v>4.14890344302421E-13</v>
      </c>
    </row>
    <row r="29" spans="1:14" ht="13.5">
      <c r="A29">
        <f t="shared" si="12"/>
        <v>100</v>
      </c>
      <c r="B29">
        <f t="shared" si="13"/>
        <v>42</v>
      </c>
      <c r="C29" s="3">
        <f t="shared" si="0"/>
        <v>0.08994740030498478</v>
      </c>
      <c r="D29" s="3">
        <f t="shared" si="1"/>
        <v>32.59230927688309</v>
      </c>
      <c r="E29" s="3">
        <f t="shared" si="2"/>
        <v>24.937655860349132</v>
      </c>
      <c r="F29" s="3">
        <f t="shared" si="3"/>
        <v>67652886604.95126</v>
      </c>
      <c r="G29" s="3">
        <f t="shared" si="4"/>
        <v>1.0362690079145553</v>
      </c>
      <c r="H29" s="3">
        <f t="shared" si="5"/>
        <v>1</v>
      </c>
      <c r="I29" s="3">
        <f t="shared" si="6"/>
        <v>1.0362690079145553</v>
      </c>
      <c r="J29" s="3">
        <f t="shared" si="10"/>
        <v>0.1427830521894916</v>
      </c>
      <c r="K29" s="3">
        <f t="shared" si="7"/>
        <v>5.100147970119431</v>
      </c>
      <c r="L29" s="3">
        <f t="shared" si="8"/>
        <v>1</v>
      </c>
      <c r="M29" s="3">
        <f t="shared" si="9"/>
        <v>5.100147970119431</v>
      </c>
      <c r="N29" s="3">
        <f t="shared" si="11"/>
        <v>5.485611964672898E-13</v>
      </c>
    </row>
    <row r="30" spans="1:14" ht="13.5">
      <c r="A30">
        <f t="shared" si="12"/>
        <v>100</v>
      </c>
      <c r="B30">
        <f t="shared" si="13"/>
        <v>44</v>
      </c>
      <c r="C30" s="3">
        <f t="shared" si="0"/>
        <v>0.12060625084315925</v>
      </c>
      <c r="D30" s="3">
        <f t="shared" si="1"/>
        <v>33.35929207881966</v>
      </c>
      <c r="E30" s="3">
        <f t="shared" si="2"/>
        <v>24.937655860349132</v>
      </c>
      <c r="F30" s="3">
        <f t="shared" si="3"/>
        <v>67652886604.95126</v>
      </c>
      <c r="G30" s="3">
        <f t="shared" si="4"/>
        <v>0.9179091668867169</v>
      </c>
      <c r="H30" s="3">
        <f t="shared" si="5"/>
        <v>1</v>
      </c>
      <c r="I30" s="3">
        <f t="shared" si="6"/>
        <v>0.9179091668867169</v>
      </c>
      <c r="J30" s="3">
        <f t="shared" si="10"/>
        <v>0.19424634850411882</v>
      </c>
      <c r="K30" s="3">
        <f t="shared" si="7"/>
        <v>5.077421894919093</v>
      </c>
      <c r="L30" s="3">
        <f t="shared" si="8"/>
        <v>1</v>
      </c>
      <c r="M30" s="3">
        <f t="shared" si="9"/>
        <v>5.077421894919093</v>
      </c>
      <c r="N30" s="3">
        <f t="shared" si="11"/>
        <v>6.942224572981104E-13</v>
      </c>
    </row>
    <row r="31" spans="1:14" ht="13.5">
      <c r="A31">
        <f t="shared" si="12"/>
        <v>100</v>
      </c>
      <c r="B31">
        <f t="shared" si="13"/>
        <v>46</v>
      </c>
      <c r="C31" s="3">
        <f t="shared" si="0"/>
        <v>0.15600710444159513</v>
      </c>
      <c r="D31" s="3">
        <f t="shared" si="1"/>
        <v>34.10903270396274</v>
      </c>
      <c r="E31" s="3">
        <f t="shared" si="2"/>
        <v>24.937655860349132</v>
      </c>
      <c r="F31" s="3">
        <f t="shared" si="3"/>
        <v>67652886604.95126</v>
      </c>
      <c r="G31" s="3">
        <f t="shared" si="4"/>
        <v>0.8052764274610726</v>
      </c>
      <c r="H31" s="3">
        <f t="shared" si="5"/>
        <v>1</v>
      </c>
      <c r="I31" s="3">
        <f t="shared" si="6"/>
        <v>0.8052764274610726</v>
      </c>
      <c r="J31" s="3">
        <f t="shared" si="10"/>
        <v>0.2547730361018783</v>
      </c>
      <c r="K31" s="3">
        <f t="shared" si="7"/>
        <v>5.058273023965156</v>
      </c>
      <c r="L31" s="3">
        <f t="shared" si="8"/>
        <v>1</v>
      </c>
      <c r="M31" s="3">
        <f t="shared" si="9"/>
        <v>5.058273023965156</v>
      </c>
      <c r="N31" s="3">
        <f t="shared" si="11"/>
        <v>8.461009670668318E-13</v>
      </c>
    </row>
    <row r="32" spans="1:14" ht="13.5">
      <c r="A32">
        <f t="shared" si="12"/>
        <v>100</v>
      </c>
      <c r="B32">
        <f t="shared" si="13"/>
        <v>48</v>
      </c>
      <c r="C32" s="3">
        <f t="shared" si="0"/>
        <v>0.19559629248589183</v>
      </c>
      <c r="D32" s="3">
        <f t="shared" si="1"/>
        <v>34.842644216534424</v>
      </c>
      <c r="E32" s="3">
        <f t="shared" si="2"/>
        <v>24.937655860349132</v>
      </c>
      <c r="F32" s="3">
        <f t="shared" si="3"/>
        <v>67652886604.95126</v>
      </c>
      <c r="G32" s="3">
        <f t="shared" si="4"/>
        <v>0.6978115624319378</v>
      </c>
      <c r="H32" s="3">
        <f t="shared" si="5"/>
        <v>1</v>
      </c>
      <c r="I32" s="3">
        <f t="shared" si="6"/>
        <v>0.6978115624319378</v>
      </c>
      <c r="J32" s="3">
        <f t="shared" si="10"/>
        <v>0.323713947487555</v>
      </c>
      <c r="K32" s="3">
        <f t="shared" si="7"/>
        <v>5.042280916114534</v>
      </c>
      <c r="L32" s="3">
        <f t="shared" si="8"/>
        <v>1</v>
      </c>
      <c r="M32" s="3">
        <f t="shared" si="9"/>
        <v>5.042280916114534</v>
      </c>
      <c r="N32" s="3">
        <f t="shared" si="11"/>
        <v>9.974243653232406E-13</v>
      </c>
    </row>
    <row r="33" spans="1:14" ht="13.5">
      <c r="A33">
        <f t="shared" si="12"/>
        <v>100</v>
      </c>
      <c r="B33">
        <f t="shared" si="13"/>
        <v>50</v>
      </c>
      <c r="C33" s="3">
        <f t="shared" si="0"/>
        <v>0.23866609445776008</v>
      </c>
      <c r="D33" s="3">
        <f t="shared" si="1"/>
        <v>35.56112484160196</v>
      </c>
      <c r="E33" s="3">
        <f t="shared" si="2"/>
        <v>24.937655860349132</v>
      </c>
      <c r="F33" s="3">
        <f t="shared" si="3"/>
        <v>67652886604.95126</v>
      </c>
      <c r="G33" s="3">
        <f t="shared" si="4"/>
        <v>0.5950317964983354</v>
      </c>
      <c r="H33" s="3">
        <f t="shared" si="5"/>
        <v>1</v>
      </c>
      <c r="I33" s="3">
        <f t="shared" si="6"/>
        <v>0.5950317964983354</v>
      </c>
      <c r="J33" s="3">
        <f t="shared" si="10"/>
        <v>0.4000667454827218</v>
      </c>
      <c r="K33" s="3">
        <f t="shared" si="7"/>
        <v>5.029087263032245</v>
      </c>
      <c r="L33" s="3">
        <f t="shared" si="8"/>
        <v>1</v>
      </c>
      <c r="M33" s="3">
        <f t="shared" si="9"/>
        <v>5.029087263032245</v>
      </c>
      <c r="N33" s="3">
        <f t="shared" si="11"/>
        <v>1.1420864254318985E-12</v>
      </c>
    </row>
    <row r="34" spans="1:14" ht="13.5">
      <c r="A34">
        <f t="shared" si="12"/>
        <v>100</v>
      </c>
      <c r="B34">
        <f t="shared" si="13"/>
        <v>52</v>
      </c>
      <c r="C34" s="3">
        <f t="shared" si="0"/>
        <v>0.2843883255118858</v>
      </c>
      <c r="D34" s="3">
        <f t="shared" si="1"/>
        <v>36.26537389852751</v>
      </c>
      <c r="E34" s="3">
        <f t="shared" si="2"/>
        <v>24.937655860349132</v>
      </c>
      <c r="F34" s="3">
        <f t="shared" si="3"/>
        <v>67652886604.95126</v>
      </c>
      <c r="G34" s="3">
        <f t="shared" si="4"/>
        <v>0.49651769895942305</v>
      </c>
      <c r="H34" s="3">
        <f t="shared" si="5"/>
        <v>1</v>
      </c>
      <c r="I34" s="3">
        <f t="shared" si="6"/>
        <v>0.49651769895942305</v>
      </c>
      <c r="J34" s="3">
        <f t="shared" si="10"/>
        <v>0.48256563131718466</v>
      </c>
      <c r="K34" s="3">
        <f t="shared" si="7"/>
        <v>5.018384768601257</v>
      </c>
      <c r="L34" s="3">
        <f t="shared" si="8"/>
        <v>1</v>
      </c>
      <c r="M34" s="3">
        <f t="shared" si="9"/>
        <v>5.018384768601257</v>
      </c>
      <c r="N34" s="3">
        <f t="shared" si="11"/>
        <v>1.2743139876647547E-12</v>
      </c>
    </row>
    <row r="35" spans="1:14" ht="13.5">
      <c r="A35">
        <f t="shared" si="12"/>
        <v>100</v>
      </c>
      <c r="B35">
        <f t="shared" si="13"/>
        <v>54</v>
      </c>
      <c r="C35" s="3">
        <f t="shared" si="0"/>
        <v>0.3318972021777817</v>
      </c>
      <c r="D35" s="3">
        <f t="shared" si="1"/>
        <v>36.956204999972606</v>
      </c>
      <c r="E35" s="3">
        <f t="shared" si="2"/>
        <v>24.937655860349132</v>
      </c>
      <c r="F35" s="3">
        <f t="shared" si="3"/>
        <v>67652886604.95126</v>
      </c>
      <c r="G35" s="3">
        <f t="shared" si="4"/>
        <v>0.4019027386608287</v>
      </c>
      <c r="H35" s="3">
        <f t="shared" si="5"/>
        <v>1</v>
      </c>
      <c r="I35" s="3">
        <f t="shared" si="6"/>
        <v>0.4019027386608287</v>
      </c>
      <c r="J35" s="3">
        <f t="shared" si="10"/>
        <v>0.5697794772195337</v>
      </c>
      <c r="K35" s="3">
        <f t="shared" si="7"/>
        <v>5.00990834962998</v>
      </c>
      <c r="L35" s="3">
        <f t="shared" si="8"/>
        <v>1</v>
      </c>
      <c r="M35" s="3">
        <f t="shared" si="9"/>
        <v>5.00990834962998</v>
      </c>
      <c r="N35" s="3">
        <f t="shared" si="11"/>
        <v>1.3896661599233084E-12</v>
      </c>
    </row>
    <row r="36" spans="1:14" ht="13.5">
      <c r="A36">
        <f t="shared" si="12"/>
        <v>100</v>
      </c>
      <c r="B36">
        <f t="shared" si="13"/>
        <v>56</v>
      </c>
      <c r="C36" s="3">
        <f t="shared" si="0"/>
        <v>0.3803249586874163</v>
      </c>
      <c r="D36" s="3">
        <f t="shared" si="1"/>
        <v>37.634357069039986</v>
      </c>
      <c r="E36" s="3">
        <f t="shared" si="2"/>
        <v>24.937655860349132</v>
      </c>
      <c r="F36" s="3">
        <f t="shared" si="3"/>
        <v>67652886604.95126</v>
      </c>
      <c r="G36" s="3">
        <f t="shared" si="4"/>
        <v>0.31086488281274205</v>
      </c>
      <c r="H36" s="3">
        <f t="shared" si="5"/>
        <v>1</v>
      </c>
      <c r="I36" s="3">
        <f t="shared" si="6"/>
        <v>0.31086488281274205</v>
      </c>
      <c r="J36" s="3">
        <f t="shared" si="10"/>
        <v>0.6602055920101186</v>
      </c>
      <c r="K36" s="3">
        <f t="shared" si="7"/>
        <v>5.003428108378825</v>
      </c>
      <c r="L36" s="3">
        <f t="shared" si="8"/>
        <v>1</v>
      </c>
      <c r="M36" s="3">
        <f t="shared" si="9"/>
        <v>5.003428108378825</v>
      </c>
      <c r="N36" s="3">
        <f t="shared" si="11"/>
        <v>1.4847012508312218E-12</v>
      </c>
    </row>
    <row r="37" spans="1:14" ht="13.5">
      <c r="A37">
        <f t="shared" si="12"/>
        <v>100</v>
      </c>
      <c r="B37">
        <f t="shared" si="13"/>
        <v>58</v>
      </c>
      <c r="C37" s="3">
        <f t="shared" si="0"/>
        <v>0.4288544672348222</v>
      </c>
      <c r="D37" s="3">
        <f t="shared" si="1"/>
        <v>38.300503599822285</v>
      </c>
      <c r="E37" s="3">
        <f t="shared" si="2"/>
        <v>24.937655860349132</v>
      </c>
      <c r="F37" s="3">
        <f t="shared" si="3"/>
        <v>67652886604.95126</v>
      </c>
      <c r="G37" s="3">
        <f t="shared" si="4"/>
        <v>0.2231197816427578</v>
      </c>
      <c r="H37" s="3">
        <f t="shared" si="5"/>
        <v>1</v>
      </c>
      <c r="I37" s="3">
        <f t="shared" si="6"/>
        <v>0.2231197816427578</v>
      </c>
      <c r="J37" s="3">
        <f t="shared" si="10"/>
        <v>0.7523524286825478</v>
      </c>
      <c r="K37" s="3">
        <f t="shared" si="7"/>
        <v>4.998743671894913</v>
      </c>
      <c r="L37" s="3">
        <f t="shared" si="8"/>
        <v>1</v>
      </c>
      <c r="M37" s="3">
        <f t="shared" si="9"/>
        <v>4.998743671894913</v>
      </c>
      <c r="N37" s="3">
        <f t="shared" si="11"/>
        <v>1.557309836641707E-12</v>
      </c>
    </row>
    <row r="38" spans="1:14" ht="13.5">
      <c r="A38">
        <f t="shared" si="12"/>
        <v>100</v>
      </c>
      <c r="B38">
        <f t="shared" si="13"/>
        <v>60</v>
      </c>
      <c r="C38" s="3">
        <f t="shared" si="0"/>
        <v>0.47674914340685576</v>
      </c>
      <c r="D38" s="3">
        <f t="shared" si="1"/>
        <v>38.955260492005436</v>
      </c>
      <c r="E38" s="3">
        <f t="shared" si="2"/>
        <v>24.937655860349132</v>
      </c>
      <c r="F38" s="3">
        <f t="shared" si="3"/>
        <v>67652886604.95126</v>
      </c>
      <c r="G38" s="3">
        <f t="shared" si="4"/>
        <v>0.13841519558331705</v>
      </c>
      <c r="H38" s="3">
        <f t="shared" si="5"/>
        <v>1</v>
      </c>
      <c r="I38" s="3">
        <f t="shared" si="6"/>
        <v>0.13841519558331705</v>
      </c>
      <c r="J38" s="3">
        <f t="shared" si="10"/>
        <v>0.8448069062444469</v>
      </c>
      <c r="K38" s="3">
        <f t="shared" si="7"/>
        <v>4.995679596082749</v>
      </c>
      <c r="L38" s="3">
        <f t="shared" si="8"/>
        <v>1</v>
      </c>
      <c r="M38" s="3">
        <f t="shared" si="9"/>
        <v>4.995679596082749</v>
      </c>
      <c r="N38" s="3">
        <f t="shared" si="11"/>
        <v>1.606603738935064E-12</v>
      </c>
    </row>
    <row r="39" spans="1:14" ht="13.5">
      <c r="A39">
        <f t="shared" si="12"/>
        <v>100</v>
      </c>
      <c r="B39">
        <f t="shared" si="13"/>
        <v>62</v>
      </c>
      <c r="C39" s="3">
        <f t="shared" si="0"/>
        <v>0.5233818225160943</v>
      </c>
      <c r="D39" s="3">
        <f t="shared" si="1"/>
        <v>39.599192719044154</v>
      </c>
      <c r="E39" s="3">
        <f t="shared" si="2"/>
        <v>24.937655860349132</v>
      </c>
      <c r="F39" s="3">
        <f t="shared" si="3"/>
        <v>67652886604.95126</v>
      </c>
      <c r="G39" s="3">
        <f t="shared" si="4"/>
        <v>0.05652640486591286</v>
      </c>
      <c r="H39" s="3">
        <f t="shared" si="5"/>
        <v>1</v>
      </c>
      <c r="I39" s="3">
        <f t="shared" si="6"/>
        <v>0.05652640486591286</v>
      </c>
      <c r="J39" s="3">
        <f t="shared" si="10"/>
        <v>0.9362846514040142</v>
      </c>
      <c r="K39" s="3">
        <f t="shared" si="7"/>
        <v>4.9940816067417435</v>
      </c>
      <c r="L39" s="3">
        <f t="shared" si="8"/>
        <v>1</v>
      </c>
      <c r="M39" s="3">
        <f t="shared" si="9"/>
        <v>4.9940816067417435</v>
      </c>
      <c r="N39" s="3">
        <f t="shared" si="11"/>
        <v>1.6330270469211428E-12</v>
      </c>
    </row>
    <row r="40" spans="1:14" ht="13.5">
      <c r="A40">
        <f t="shared" si="12"/>
        <v>100</v>
      </c>
      <c r="B40">
        <f t="shared" si="13"/>
        <v>64</v>
      </c>
      <c r="C40" s="3">
        <f t="shared" si="0"/>
        <v>0.5682214606939869</v>
      </c>
      <c r="D40" s="3">
        <f t="shared" si="1"/>
        <v>40.23282003538902</v>
      </c>
      <c r="E40" s="3">
        <f t="shared" si="2"/>
        <v>24.937655860349132</v>
      </c>
      <c r="F40" s="3">
        <f t="shared" si="3"/>
        <v>67652886604.95126</v>
      </c>
      <c r="G40" s="3">
        <f t="shared" si="4"/>
        <v>-0.022747597588112976</v>
      </c>
      <c r="H40" s="3">
        <f t="shared" si="5"/>
        <v>-1</v>
      </c>
      <c r="I40" s="3">
        <f t="shared" si="6"/>
        <v>0.022747597588112976</v>
      </c>
      <c r="J40" s="3">
        <f t="shared" si="10"/>
        <v>1.0256634885902347</v>
      </c>
      <c r="K40" s="3">
        <f t="shared" si="7"/>
        <v>4.9938135040813405</v>
      </c>
      <c r="L40" s="3">
        <f t="shared" si="8"/>
        <v>1</v>
      </c>
      <c r="M40" s="3">
        <f t="shared" si="9"/>
        <v>4.9938135040813405</v>
      </c>
      <c r="N40" s="3">
        <f t="shared" si="11"/>
        <v>1.6374679390196434E-12</v>
      </c>
    </row>
    <row r="41" spans="1:14" ht="13.5">
      <c r="A41">
        <f t="shared" si="12"/>
        <v>100</v>
      </c>
      <c r="B41">
        <f t="shared" si="13"/>
        <v>66</v>
      </c>
      <c r="C41" s="3">
        <f aca="true" t="shared" si="14" ref="C41:C68">0.5*(J41+F41*N41)*$C$6</f>
        <v>0.6108611075886209</v>
      </c>
      <c r="D41" s="3">
        <f aca="true" t="shared" si="15" ref="D41:D68">SQRT(4*$C$3*B41)</f>
        <v>40.85662188678844</v>
      </c>
      <c r="E41" s="3">
        <f aca="true" t="shared" si="16" ref="E41:E68">$C$2*A41/$C$3</f>
        <v>24.937655860349132</v>
      </c>
      <c r="F41" s="3">
        <f aca="true" t="shared" si="17" ref="F41:F68">IF(E41&gt;700,1E+304,EXP(E41))</f>
        <v>67652886604.95126</v>
      </c>
      <c r="G41" s="3">
        <f aca="true" t="shared" si="18" ref="G41:G68">(A41-$C$2*B41)/D41</f>
        <v>-0.09958728382572665</v>
      </c>
      <c r="H41" s="3">
        <f aca="true" t="shared" si="19" ref="H41:H68">SIGN(G41)</f>
        <v>-1</v>
      </c>
      <c r="I41" s="3">
        <f aca="true" t="shared" si="20" ref="I41:I68">ABS(G41)</f>
        <v>0.09958728382572665</v>
      </c>
      <c r="J41" s="3">
        <f t="shared" si="10"/>
        <v>1.1120018304522181</v>
      </c>
      <c r="K41" s="3">
        <f aca="true" t="shared" si="21" ref="K41:K68">(A41+$C$2*B41)/D41</f>
        <v>4.994754597319964</v>
      </c>
      <c r="L41" s="3">
        <f aca="true" t="shared" si="22" ref="L41:L68">SIGN(K41)</f>
        <v>1</v>
      </c>
      <c r="M41" s="3">
        <f aca="true" t="shared" si="23" ref="M41:M68">ABS(K41)</f>
        <v>4.994754597319964</v>
      </c>
      <c r="N41" s="3">
        <f t="shared" si="11"/>
        <v>1.6218137943724287E-12</v>
      </c>
    </row>
    <row r="42" spans="1:14" ht="13.5">
      <c r="A42">
        <f t="shared" si="12"/>
        <v>100</v>
      </c>
      <c r="B42">
        <f t="shared" si="13"/>
        <v>68</v>
      </c>
      <c r="C42" s="3">
        <f t="shared" si="14"/>
        <v>0.651005726525772</v>
      </c>
      <c r="D42" s="3">
        <f t="shared" si="15"/>
        <v>41.471041655593844</v>
      </c>
      <c r="E42" s="3">
        <f t="shared" si="16"/>
        <v>24.937655860349132</v>
      </c>
      <c r="F42" s="3">
        <f t="shared" si="17"/>
        <v>67652886604.95126</v>
      </c>
      <c r="G42" s="3">
        <f t="shared" si="18"/>
        <v>-0.17415525898722622</v>
      </c>
      <c r="H42" s="3">
        <f t="shared" si="19"/>
        <v>-1</v>
      </c>
      <c r="I42" s="3">
        <f t="shared" si="20"/>
        <v>0.17415525898722622</v>
      </c>
      <c r="J42" s="3">
        <f t="shared" si="10"/>
        <v>1.1945443620982557</v>
      </c>
      <c r="K42" s="3">
        <f t="shared" si="21"/>
        <v>4.996797565899787</v>
      </c>
      <c r="L42" s="3">
        <f t="shared" si="22"/>
        <v>1</v>
      </c>
      <c r="M42" s="3">
        <f t="shared" si="23"/>
        <v>4.996797565899787</v>
      </c>
      <c r="N42" s="3">
        <f t="shared" si="11"/>
        <v>1.588507103633674E-12</v>
      </c>
    </row>
    <row r="43" spans="1:14" ht="13.5">
      <c r="A43">
        <f t="shared" si="12"/>
        <v>100</v>
      </c>
      <c r="B43">
        <f t="shared" si="13"/>
        <v>70</v>
      </c>
      <c r="C43" s="3">
        <f t="shared" si="14"/>
        <v>0.6884474972564487</v>
      </c>
      <c r="D43" s="3">
        <f t="shared" si="15"/>
        <v>42.07649034793658</v>
      </c>
      <c r="E43" s="3">
        <f t="shared" si="16"/>
        <v>24.937655860349132</v>
      </c>
      <c r="F43" s="3">
        <f t="shared" si="17"/>
        <v>67652886604.95126</v>
      </c>
      <c r="G43" s="3">
        <f t="shared" si="18"/>
        <v>-0.2465985141393534</v>
      </c>
      <c r="H43" s="3">
        <f t="shared" si="19"/>
        <v>-1</v>
      </c>
      <c r="I43" s="3">
        <f t="shared" si="20"/>
        <v>0.2465985141393534</v>
      </c>
      <c r="J43" s="3">
        <f t="shared" si="10"/>
        <v>1.2727177124663422</v>
      </c>
      <c r="K43" s="3">
        <f t="shared" si="21"/>
        <v>4.999846666401368</v>
      </c>
      <c r="L43" s="3">
        <f t="shared" si="22"/>
        <v>1</v>
      </c>
      <c r="M43" s="3">
        <f t="shared" si="23"/>
        <v>4.999846666401368</v>
      </c>
      <c r="N43" s="3">
        <f t="shared" si="11"/>
        <v>1.5398793351550921E-12</v>
      </c>
    </row>
    <row r="44" spans="1:14" ht="13.5">
      <c r="A44">
        <f t="shared" si="12"/>
        <v>100</v>
      </c>
      <c r="B44">
        <f t="shared" si="13"/>
        <v>72</v>
      </c>
      <c r="C44" s="3">
        <f t="shared" si="14"/>
        <v>0.7230825124257898</v>
      </c>
      <c r="D44" s="3">
        <f t="shared" si="15"/>
        <v>42.67334980992235</v>
      </c>
      <c r="E44" s="3">
        <f t="shared" si="16"/>
        <v>24.937655860349132</v>
      </c>
      <c r="F44" s="3">
        <f t="shared" si="17"/>
        <v>67652886604.95126</v>
      </c>
      <c r="G44" s="3">
        <f t="shared" si="18"/>
        <v>-0.3170503384492707</v>
      </c>
      <c r="H44" s="3">
        <f t="shared" si="19"/>
        <v>-1</v>
      </c>
      <c r="I44" s="3">
        <f t="shared" si="20"/>
        <v>0.3170503384492707</v>
      </c>
      <c r="J44" s="3">
        <f t="shared" si="10"/>
        <v>1.346118781386539</v>
      </c>
      <c r="K44" s="3">
        <f t="shared" si="21"/>
        <v>5.003816221391422</v>
      </c>
      <c r="L44" s="3">
        <f t="shared" si="22"/>
        <v>1</v>
      </c>
      <c r="M44" s="3">
        <f t="shared" si="23"/>
        <v>5.003816221391422</v>
      </c>
      <c r="N44" s="3">
        <f t="shared" si="11"/>
        <v>1.4788170688007085E-12</v>
      </c>
    </row>
    <row r="45" spans="1:14" ht="13.5">
      <c r="A45">
        <f t="shared" si="12"/>
        <v>100</v>
      </c>
      <c r="B45">
        <f t="shared" si="13"/>
        <v>74</v>
      </c>
      <c r="C45" s="3">
        <f t="shared" si="14"/>
        <v>0.7548724303801815</v>
      </c>
      <c r="D45" s="3">
        <f t="shared" si="15"/>
        <v>43.26197554435072</v>
      </c>
      <c r="E45" s="3">
        <f t="shared" si="16"/>
        <v>24.937655860349132</v>
      </c>
      <c r="F45" s="3">
        <f t="shared" si="17"/>
        <v>67652886604.95126</v>
      </c>
      <c r="G45" s="3">
        <f t="shared" si="18"/>
        <v>-0.3856319502306811</v>
      </c>
      <c r="H45" s="3">
        <f t="shared" si="19"/>
        <v>-1</v>
      </c>
      <c r="I45" s="3">
        <f t="shared" si="20"/>
        <v>0.3856319502306811</v>
      </c>
      <c r="J45" s="3">
        <f t="shared" si="10"/>
        <v>1.414498133029118</v>
      </c>
      <c r="K45" s="3">
        <f t="shared" si="21"/>
        <v>5.0086293395886115</v>
      </c>
      <c r="L45" s="3">
        <f t="shared" si="22"/>
        <v>1</v>
      </c>
      <c r="M45" s="3">
        <f t="shared" si="23"/>
        <v>5.0086293395886115</v>
      </c>
      <c r="N45" s="3">
        <f t="shared" si="11"/>
        <v>1.407873817527161E-12</v>
      </c>
    </row>
    <row r="46" spans="1:14" ht="13.5">
      <c r="A46">
        <f t="shared" si="12"/>
        <v>100</v>
      </c>
      <c r="B46">
        <f t="shared" si="13"/>
        <v>76</v>
      </c>
      <c r="C46" s="3">
        <f t="shared" si="14"/>
        <v>0.783853535692035</v>
      </c>
      <c r="D46" s="3">
        <f t="shared" si="15"/>
        <v>43.84269918697981</v>
      </c>
      <c r="E46" s="3">
        <f t="shared" si="16"/>
        <v>24.937655860349132</v>
      </c>
      <c r="F46" s="3">
        <f t="shared" si="17"/>
        <v>67652886604.95126</v>
      </c>
      <c r="G46" s="3">
        <f t="shared" si="18"/>
        <v>-0.4524538946701309</v>
      </c>
      <c r="H46" s="3">
        <f t="shared" si="19"/>
        <v>-1</v>
      </c>
      <c r="I46" s="3">
        <f t="shared" si="20"/>
        <v>0.4524538946701309</v>
      </c>
      <c r="J46" s="3">
        <f t="shared" si="10"/>
        <v>1.4777405620579245</v>
      </c>
      <c r="K46" s="3">
        <f t="shared" si="21"/>
        <v>5.014216826898424</v>
      </c>
      <c r="L46" s="3">
        <f t="shared" si="22"/>
        <v>1</v>
      </c>
      <c r="M46" s="3">
        <f t="shared" si="23"/>
        <v>5.014216826898424</v>
      </c>
      <c r="N46" s="3">
        <f t="shared" si="11"/>
        <v>1.3298251388960125E-12</v>
      </c>
    </row>
    <row r="47" spans="1:14" ht="13.5">
      <c r="A47">
        <f t="shared" si="12"/>
        <v>100</v>
      </c>
      <c r="B47">
        <f t="shared" si="13"/>
        <v>78</v>
      </c>
      <c r="C47" s="3">
        <f t="shared" si="14"/>
        <v>0.8100963727348988</v>
      </c>
      <c r="D47" s="3">
        <f t="shared" si="15"/>
        <v>44.415830691319954</v>
      </c>
      <c r="E47" s="3">
        <f t="shared" si="16"/>
        <v>24.937655860349132</v>
      </c>
      <c r="F47" s="3">
        <f t="shared" si="17"/>
        <v>67652886604.95126</v>
      </c>
      <c r="G47" s="3">
        <f t="shared" si="18"/>
        <v>-0.5176172468725871</v>
      </c>
      <c r="H47" s="3">
        <f t="shared" si="19"/>
        <v>-1</v>
      </c>
      <c r="I47" s="3">
        <f t="shared" si="20"/>
        <v>0.5176172468725871</v>
      </c>
      <c r="J47" s="3">
        <f t="shared" si="10"/>
        <v>1.5358444486145117</v>
      </c>
      <c r="K47" s="3">
        <f t="shared" si="21"/>
        <v>5.020516255785762</v>
      </c>
      <c r="L47" s="3">
        <f t="shared" si="22"/>
        <v>1</v>
      </c>
      <c r="M47" s="3">
        <f t="shared" si="23"/>
        <v>5.020516255785762</v>
      </c>
      <c r="N47" s="3">
        <f t="shared" si="11"/>
        <v>1.2467804566540508E-12</v>
      </c>
    </row>
    <row r="48" spans="1:14" ht="13.5">
      <c r="A48">
        <f t="shared" si="12"/>
        <v>100</v>
      </c>
      <c r="B48">
        <f t="shared" si="13"/>
        <v>80</v>
      </c>
      <c r="C48" s="3">
        <f t="shared" si="14"/>
        <v>0.8337255462910936</v>
      </c>
      <c r="D48" s="3">
        <f t="shared" si="15"/>
        <v>44.981660262822665</v>
      </c>
      <c r="E48" s="3">
        <f t="shared" si="16"/>
        <v>24.937655860349132</v>
      </c>
      <c r="F48" s="3">
        <f t="shared" si="17"/>
        <v>67652886604.95126</v>
      </c>
      <c r="G48" s="3">
        <f t="shared" si="18"/>
        <v>-0.5812146516434392</v>
      </c>
      <c r="H48" s="3">
        <f t="shared" si="19"/>
        <v>-1</v>
      </c>
      <c r="I48" s="3">
        <f t="shared" si="20"/>
        <v>0.5812146516434392</v>
      </c>
      <c r="J48" s="3">
        <f t="shared" si="10"/>
        <v>1.5889012716995</v>
      </c>
      <c r="K48" s="3">
        <f t="shared" si="21"/>
        <v>5.027471166663628</v>
      </c>
      <c r="L48" s="3">
        <f t="shared" si="22"/>
        <v>1</v>
      </c>
      <c r="M48" s="3">
        <f t="shared" si="23"/>
        <v>5.027471166663628</v>
      </c>
      <c r="N48" s="3">
        <f t="shared" si="11"/>
        <v>1.1610712391529887E-12</v>
      </c>
    </row>
    <row r="49" spans="1:14" ht="13.5">
      <c r="A49">
        <f t="shared" si="12"/>
        <v>100</v>
      </c>
      <c r="B49">
        <f t="shared" si="13"/>
        <v>82</v>
      </c>
      <c r="C49" s="3">
        <f t="shared" si="14"/>
        <v>0.8548836721051186</v>
      </c>
      <c r="D49" s="3">
        <f t="shared" si="15"/>
        <v>45.54046007672737</v>
      </c>
      <c r="E49" s="3">
        <f t="shared" si="16"/>
        <v>24.937655860349132</v>
      </c>
      <c r="F49" s="3">
        <f t="shared" si="17"/>
        <v>67652886604.95126</v>
      </c>
      <c r="G49" s="3">
        <f t="shared" si="18"/>
        <v>-0.6433312256977395</v>
      </c>
      <c r="H49" s="3">
        <f t="shared" si="19"/>
        <v>-1</v>
      </c>
      <c r="I49" s="3">
        <f t="shared" si="20"/>
        <v>0.6433312256977395</v>
      </c>
      <c r="J49" s="3">
        <f t="shared" si="10"/>
        <v>1.6370760871340613</v>
      </c>
      <c r="K49" s="3">
        <f t="shared" si="21"/>
        <v>5.03503037987924</v>
      </c>
      <c r="L49" s="3">
        <f t="shared" si="22"/>
        <v>1</v>
      </c>
      <c r="M49" s="3">
        <f t="shared" si="23"/>
        <v>5.03503037987924</v>
      </c>
      <c r="N49" s="3">
        <f t="shared" si="11"/>
        <v>1.0744738432322265E-12</v>
      </c>
    </row>
    <row r="50" spans="1:14" ht="13.5">
      <c r="A50">
        <f t="shared" si="12"/>
        <v>100</v>
      </c>
      <c r="B50">
        <f t="shared" si="13"/>
        <v>84</v>
      </c>
      <c r="C50" s="3">
        <f t="shared" si="14"/>
        <v>0.8737337386811809</v>
      </c>
      <c r="D50" s="3">
        <f t="shared" si="15"/>
        <v>46.09248580842652</v>
      </c>
      <c r="E50" s="3">
        <f t="shared" si="16"/>
        <v>24.937655860349132</v>
      </c>
      <c r="F50" s="3">
        <f t="shared" si="17"/>
        <v>67652886604.95126</v>
      </c>
      <c r="G50" s="3">
        <f t="shared" si="18"/>
        <v>-0.7040453434183702</v>
      </c>
      <c r="H50" s="3">
        <f t="shared" si="19"/>
        <v>-1</v>
      </c>
      <c r="I50" s="3">
        <f t="shared" si="20"/>
        <v>0.7040453434183702</v>
      </c>
      <c r="J50" s="3">
        <f t="shared" si="10"/>
        <v>1.6805897182172624</v>
      </c>
      <c r="K50" s="3">
        <f t="shared" si="21"/>
        <v>5.043147400774463</v>
      </c>
      <c r="L50" s="3">
        <f t="shared" si="22"/>
        <v>1</v>
      </c>
      <c r="M50" s="3">
        <f t="shared" si="23"/>
        <v>5.043147400774463</v>
      </c>
      <c r="N50" s="3">
        <f t="shared" si="11"/>
        <v>9.885425811262394E-13</v>
      </c>
    </row>
    <row r="51" spans="1:14" ht="13.5">
      <c r="A51">
        <f t="shared" si="12"/>
        <v>100</v>
      </c>
      <c r="B51">
        <f t="shared" si="13"/>
        <v>86</v>
      </c>
      <c r="C51" s="3">
        <f t="shared" si="14"/>
        <v>0.8904510626468465</v>
      </c>
      <c r="D51" s="3">
        <f t="shared" si="15"/>
        <v>46.63797800076671</v>
      </c>
      <c r="E51" s="3">
        <f t="shared" si="16"/>
        <v>24.937655860349132</v>
      </c>
      <c r="F51" s="3">
        <f t="shared" si="17"/>
        <v>67652886604.95126</v>
      </c>
      <c r="G51" s="3">
        <f t="shared" si="18"/>
        <v>-0.7634293236172178</v>
      </c>
      <c r="H51" s="3">
        <f t="shared" si="19"/>
        <v>-1</v>
      </c>
      <c r="I51" s="3">
        <f t="shared" si="20"/>
        <v>0.7634293236172178</v>
      </c>
      <c r="J51" s="3">
        <f t="shared" si="10"/>
        <v>1.7197026664533663</v>
      </c>
      <c r="K51" s="3">
        <f t="shared" si="21"/>
        <v>5.051779903411052</v>
      </c>
      <c r="L51" s="3">
        <f t="shared" si="22"/>
        <v>1</v>
      </c>
      <c r="M51" s="3">
        <f t="shared" si="23"/>
        <v>5.051779903411052</v>
      </c>
      <c r="N51" s="3">
        <f t="shared" si="11"/>
        <v>9.046097204645775E-13</v>
      </c>
    </row>
    <row r="52" spans="1:14" ht="13.5">
      <c r="A52">
        <f t="shared" si="12"/>
        <v>100</v>
      </c>
      <c r="B52">
        <f t="shared" si="13"/>
        <v>88</v>
      </c>
      <c r="C52" s="3">
        <f t="shared" si="14"/>
        <v>0.9052093747189248</v>
      </c>
      <c r="D52" s="3">
        <f t="shared" si="15"/>
        <v>47.177163289032116</v>
      </c>
      <c r="E52" s="3">
        <f t="shared" si="16"/>
        <v>24.937655860349132</v>
      </c>
      <c r="F52" s="3">
        <f t="shared" si="17"/>
        <v>67652886604.95126</v>
      </c>
      <c r="G52" s="3">
        <f t="shared" si="18"/>
        <v>-0.8215500317928327</v>
      </c>
      <c r="H52" s="3">
        <f t="shared" si="19"/>
        <v>-1</v>
      </c>
      <c r="I52" s="3">
        <f t="shared" si="20"/>
        <v>0.8215500317928327</v>
      </c>
      <c r="J52" s="3">
        <f t="shared" si="10"/>
        <v>1.7547023054420785</v>
      </c>
      <c r="K52" s="3">
        <f t="shared" si="21"/>
        <v>5.060889281054066</v>
      </c>
      <c r="L52" s="3">
        <f t="shared" si="22"/>
        <v>1</v>
      </c>
      <c r="M52" s="3">
        <f t="shared" si="23"/>
        <v>5.060889281054066</v>
      </c>
      <c r="N52" s="3">
        <f t="shared" si="11"/>
        <v>8.235634396669411E-13</v>
      </c>
    </row>
    <row r="53" spans="1:14" ht="13.5">
      <c r="A53">
        <f t="shared" si="12"/>
        <v>100</v>
      </c>
      <c r="B53">
        <f t="shared" si="13"/>
        <v>90</v>
      </c>
      <c r="C53" s="3">
        <f t="shared" si="14"/>
        <v>0.9181856413383176</v>
      </c>
      <c r="D53" s="3">
        <f t="shared" si="15"/>
        <v>47.71025550130705</v>
      </c>
      <c r="E53" s="3">
        <f t="shared" si="16"/>
        <v>24.937655860349132</v>
      </c>
      <c r="F53" s="3">
        <f t="shared" si="17"/>
        <v>67652886604.95126</v>
      </c>
      <c r="G53" s="3">
        <f t="shared" si="18"/>
        <v>-0.8784694099752159</v>
      </c>
      <c r="H53" s="3">
        <f t="shared" si="19"/>
        <v>-1</v>
      </c>
      <c r="I53" s="3">
        <f t="shared" si="20"/>
        <v>0.8784694099752159</v>
      </c>
      <c r="J53" s="3">
        <f t="shared" si="10"/>
        <v>1.7858899912105286</v>
      </c>
      <c r="K53" s="3">
        <f t="shared" si="21"/>
        <v>5.070440253529405</v>
      </c>
      <c r="L53" s="3">
        <f t="shared" si="22"/>
        <v>1</v>
      </c>
      <c r="M53" s="3">
        <f t="shared" si="23"/>
        <v>5.070440253529405</v>
      </c>
      <c r="N53" s="3">
        <f t="shared" si="11"/>
        <v>7.461808948505677E-13</v>
      </c>
    </row>
    <row r="54" spans="1:14" ht="13.5">
      <c r="A54">
        <f t="shared" si="12"/>
        <v>100</v>
      </c>
      <c r="B54">
        <f t="shared" si="13"/>
        <v>92</v>
      </c>
      <c r="C54" s="3">
        <f t="shared" si="14"/>
        <v>0.929559551849138</v>
      </c>
      <c r="D54" s="3">
        <f t="shared" si="15"/>
        <v>48.23745664937155</v>
      </c>
      <c r="E54" s="3">
        <f t="shared" si="16"/>
        <v>24.937655860349132</v>
      </c>
      <c r="F54" s="3">
        <f t="shared" si="17"/>
        <v>67652886604.95126</v>
      </c>
      <c r="G54" s="3">
        <f t="shared" si="18"/>
        <v>-0.9342449442882705</v>
      </c>
      <c r="H54" s="3">
        <f t="shared" si="19"/>
        <v>-1</v>
      </c>
      <c r="I54" s="3">
        <f t="shared" si="20"/>
        <v>0.9342449442882705</v>
      </c>
      <c r="J54" s="3">
        <f t="shared" si="10"/>
        <v>1.8135725255922694</v>
      </c>
      <c r="K54" s="3">
        <f t="shared" si="21"/>
        <v>5.080400523214417</v>
      </c>
      <c r="L54" s="3">
        <f t="shared" si="22"/>
        <v>1</v>
      </c>
      <c r="M54" s="3">
        <f t="shared" si="23"/>
        <v>5.080400523214417</v>
      </c>
      <c r="N54" s="3">
        <f t="shared" si="11"/>
        <v>6.732392421326949E-13</v>
      </c>
    </row>
    <row r="55" spans="1:14" ht="13.5">
      <c r="A55">
        <f t="shared" si="12"/>
        <v>100</v>
      </c>
      <c r="B55">
        <f t="shared" si="13"/>
        <v>94</v>
      </c>
      <c r="C55" s="3">
        <f t="shared" si="14"/>
        <v>0.939487137613133</v>
      </c>
      <c r="D55" s="3">
        <f t="shared" si="15"/>
        <v>48.75895782315286</v>
      </c>
      <c r="E55" s="3">
        <f t="shared" si="16"/>
        <v>24.937655860349132</v>
      </c>
      <c r="F55" s="3">
        <f t="shared" si="17"/>
        <v>67652886604.95126</v>
      </c>
      <c r="G55" s="3">
        <f t="shared" si="18"/>
        <v>-0.9889300787537226</v>
      </c>
      <c r="H55" s="3">
        <f t="shared" si="19"/>
        <v>-1</v>
      </c>
      <c r="I55" s="3">
        <f t="shared" si="20"/>
        <v>0.9889300787537226</v>
      </c>
      <c r="J55" s="3">
        <f t="shared" si="10"/>
        <v>1.8380544603315556</v>
      </c>
      <c r="K55" s="3">
        <f t="shared" si="21"/>
        <v>5.090740472761597</v>
      </c>
      <c r="L55" s="3">
        <f t="shared" si="22"/>
        <v>1</v>
      </c>
      <c r="M55" s="3">
        <f t="shared" si="23"/>
        <v>5.090740472761597</v>
      </c>
      <c r="N55" s="3">
        <f t="shared" si="11"/>
        <v>6.048495038157853E-13</v>
      </c>
    </row>
    <row r="56" spans="1:14" ht="13.5">
      <c r="A56">
        <f t="shared" si="12"/>
        <v>100</v>
      </c>
      <c r="B56">
        <f t="shared" si="13"/>
        <v>96</v>
      </c>
      <c r="C56" s="3">
        <f t="shared" si="14"/>
        <v>0.9481241371398853</v>
      </c>
      <c r="D56" s="3">
        <f t="shared" si="15"/>
        <v>49.274939999963465</v>
      </c>
      <c r="E56" s="3">
        <f t="shared" si="16"/>
        <v>24.937655860349132</v>
      </c>
      <c r="F56" s="3">
        <f t="shared" si="17"/>
        <v>67652886604.95126</v>
      </c>
      <c r="G56" s="3">
        <f t="shared" si="18"/>
        <v>-1.0425745825370478</v>
      </c>
      <c r="H56" s="3">
        <f t="shared" si="19"/>
        <v>-1</v>
      </c>
      <c r="I56" s="3">
        <f t="shared" si="20"/>
        <v>1.0425745825370478</v>
      </c>
      <c r="J56" s="3">
        <f t="shared" si="10"/>
        <v>1.8596322504890743</v>
      </c>
      <c r="K56" s="3">
        <f t="shared" si="21"/>
        <v>5.101432898755156</v>
      </c>
      <c r="L56" s="3">
        <f t="shared" si="22"/>
        <v>1</v>
      </c>
      <c r="M56" s="3">
        <f t="shared" si="23"/>
        <v>5.101432898755156</v>
      </c>
      <c r="N56" s="3">
        <f t="shared" si="11"/>
        <v>5.412337245047638E-13</v>
      </c>
    </row>
    <row r="57" spans="1:14" ht="13.5">
      <c r="A57">
        <f t="shared" si="12"/>
        <v>100</v>
      </c>
      <c r="B57">
        <f t="shared" si="13"/>
        <v>98</v>
      </c>
      <c r="C57" s="3">
        <f t="shared" si="14"/>
        <v>0.9556200384649538</v>
      </c>
      <c r="D57" s="3">
        <f t="shared" si="15"/>
        <v>49.78557477824274</v>
      </c>
      <c r="E57" s="3">
        <f t="shared" si="16"/>
        <v>24.937655860349132</v>
      </c>
      <c r="F57" s="3">
        <f t="shared" si="17"/>
        <v>67652886604.95126</v>
      </c>
      <c r="G57" s="3">
        <f t="shared" si="18"/>
        <v>-1.0952248767413868</v>
      </c>
      <c r="H57" s="3">
        <f t="shared" si="19"/>
        <v>-1</v>
      </c>
      <c r="I57" s="3">
        <f t="shared" si="20"/>
        <v>1.0952248767413868</v>
      </c>
      <c r="J57" s="3">
        <f t="shared" si="10"/>
        <v>1.8785898501774652</v>
      </c>
      <c r="K57" s="3">
        <f t="shared" si="21"/>
        <v>5.112452776406088</v>
      </c>
      <c r="L57" s="3">
        <f t="shared" si="22"/>
        <v>1</v>
      </c>
      <c r="M57" s="3">
        <f t="shared" si="23"/>
        <v>5.112452776406088</v>
      </c>
      <c r="N57" s="3">
        <f t="shared" si="11"/>
        <v>4.826139488045555E-13</v>
      </c>
    </row>
    <row r="58" spans="1:14" ht="13.5">
      <c r="A58">
        <f t="shared" si="12"/>
        <v>100</v>
      </c>
      <c r="B58">
        <f t="shared" si="13"/>
        <v>100</v>
      </c>
      <c r="C58" s="3">
        <f t="shared" si="14"/>
        <v>0.962105335719074</v>
      </c>
      <c r="D58" s="3">
        <f t="shared" si="15"/>
        <v>50.29102504423627</v>
      </c>
      <c r="E58" s="3">
        <f t="shared" si="16"/>
        <v>24.937655860349132</v>
      </c>
      <c r="F58" s="3">
        <f t="shared" si="17"/>
        <v>67652886604.95126</v>
      </c>
      <c r="G58" s="3">
        <f t="shared" si="18"/>
        <v>-1.1469243259461177</v>
      </c>
      <c r="H58" s="3">
        <f t="shared" si="19"/>
        <v>-1</v>
      </c>
      <c r="I58" s="3">
        <f t="shared" si="20"/>
        <v>1.1469243259461177</v>
      </c>
      <c r="J58" s="3">
        <f t="shared" si="10"/>
        <v>1.8951957586374384</v>
      </c>
      <c r="K58" s="3">
        <f t="shared" si="21"/>
        <v>5.1237770511407</v>
      </c>
      <c r="L58" s="3">
        <f t="shared" si="22"/>
        <v>1</v>
      </c>
      <c r="M58" s="3">
        <f t="shared" si="23"/>
        <v>5.1237770511407</v>
      </c>
      <c r="N58" s="3">
        <f t="shared" si="11"/>
        <v>4.2887915441269797E-13</v>
      </c>
    </row>
    <row r="59" spans="1:14" ht="13.5">
      <c r="A59">
        <f t="shared" si="12"/>
        <v>100</v>
      </c>
      <c r="B59">
        <f t="shared" si="13"/>
        <v>102</v>
      </c>
      <c r="C59" s="3">
        <f t="shared" si="14"/>
        <v>0.9677017839374573</v>
      </c>
      <c r="D59" s="3">
        <f t="shared" si="15"/>
        <v>50.79144557895552</v>
      </c>
      <c r="E59" s="3">
        <f t="shared" si="16"/>
        <v>24.937655860349132</v>
      </c>
      <c r="F59" s="3">
        <f t="shared" si="17"/>
        <v>67652886604.95126</v>
      </c>
      <c r="G59" s="3">
        <f t="shared" si="18"/>
        <v>-1.197713498928356</v>
      </c>
      <c r="H59" s="3">
        <f t="shared" si="19"/>
        <v>-1</v>
      </c>
      <c r="I59" s="3">
        <f t="shared" si="20"/>
        <v>1.197713498928356</v>
      </c>
      <c r="J59" s="3">
        <f t="shared" si="10"/>
        <v>1.9097009969186556</v>
      </c>
      <c r="K59" s="3">
        <f t="shared" si="21"/>
        <v>5.135384453559863</v>
      </c>
      <c r="L59" s="3">
        <f t="shared" si="22"/>
        <v>1</v>
      </c>
      <c r="M59" s="3">
        <f t="shared" si="23"/>
        <v>5.135384453559863</v>
      </c>
      <c r="N59" s="3">
        <f t="shared" si="11"/>
        <v>3.7991831902672857E-13</v>
      </c>
    </row>
    <row r="60" spans="1:14" ht="13.5">
      <c r="A60">
        <f t="shared" si="12"/>
        <v>100</v>
      </c>
      <c r="B60">
        <f t="shared" si="13"/>
        <v>104</v>
      </c>
      <c r="C60" s="3">
        <f t="shared" si="14"/>
        <v>0.9725180842497573</v>
      </c>
      <c r="D60" s="3">
        <f t="shared" si="15"/>
        <v>51.28698361182884</v>
      </c>
      <c r="E60" s="3">
        <f t="shared" si="16"/>
        <v>24.937655860349132</v>
      </c>
      <c r="F60" s="3">
        <f t="shared" si="17"/>
        <v>67652886604.95126</v>
      </c>
      <c r="G60" s="3">
        <f t="shared" si="18"/>
        <v>-1.2476304023705926</v>
      </c>
      <c r="H60" s="3">
        <f t="shared" si="19"/>
        <v>-1</v>
      </c>
      <c r="I60" s="3">
        <f t="shared" si="20"/>
        <v>1.2476304023705926</v>
      </c>
      <c r="J60" s="3">
        <f t="shared" si="10"/>
        <v>1.9223379892389025</v>
      </c>
      <c r="K60" s="3">
        <f t="shared" si="21"/>
        <v>5.147255334765174</v>
      </c>
      <c r="L60" s="3">
        <f t="shared" si="22"/>
        <v>1</v>
      </c>
      <c r="M60" s="3">
        <f t="shared" si="23"/>
        <v>5.147255334765174</v>
      </c>
      <c r="N60" s="3">
        <f t="shared" si="11"/>
        <v>3.355093980417223E-13</v>
      </c>
    </row>
    <row r="61" spans="1:14" ht="13.5">
      <c r="A61">
        <f t="shared" si="12"/>
        <v>100</v>
      </c>
      <c r="B61">
        <f t="shared" si="13"/>
        <v>106</v>
      </c>
      <c r="C61" s="3">
        <f t="shared" si="14"/>
        <v>0.9766534247600669</v>
      </c>
      <c r="D61" s="3">
        <f t="shared" si="15"/>
        <v>51.777779326657104</v>
      </c>
      <c r="E61" s="3">
        <f t="shared" si="16"/>
        <v>24.937655860349132</v>
      </c>
      <c r="F61" s="3">
        <f t="shared" si="17"/>
        <v>67652886604.95126</v>
      </c>
      <c r="G61" s="3">
        <f t="shared" si="18"/>
        <v>-1.296710690823958</v>
      </c>
      <c r="H61" s="3">
        <f t="shared" si="19"/>
        <v>-1</v>
      </c>
      <c r="I61" s="3">
        <f t="shared" si="20"/>
        <v>1.296710690823958</v>
      </c>
      <c r="J61" s="3">
        <f t="shared" si="10"/>
        <v>1.933320133764843</v>
      </c>
      <c r="K61" s="3">
        <f t="shared" si="21"/>
        <v>5.159371519482415</v>
      </c>
      <c r="L61" s="3">
        <f t="shared" si="22"/>
        <v>1</v>
      </c>
      <c r="M61" s="3">
        <f t="shared" si="23"/>
        <v>5.159371519482415</v>
      </c>
      <c r="N61" s="3">
        <f t="shared" si="11"/>
        <v>2.9543034685275416E-13</v>
      </c>
    </row>
    <row r="62" spans="1:14" ht="13.5">
      <c r="A62">
        <f t="shared" si="12"/>
        <v>100</v>
      </c>
      <c r="B62">
        <f t="shared" si="13"/>
        <v>108</v>
      </c>
      <c r="C62" s="3">
        <f t="shared" si="14"/>
        <v>0.9801975383236554</v>
      </c>
      <c r="D62" s="3">
        <f t="shared" si="15"/>
        <v>52.26396632480164</v>
      </c>
      <c r="E62" s="3">
        <f t="shared" si="16"/>
        <v>24.937655860349132</v>
      </c>
      <c r="F62" s="3">
        <f t="shared" si="17"/>
        <v>67652886604.95126</v>
      </c>
      <c r="G62" s="3">
        <f t="shared" si="18"/>
        <v>-1.344987855746457</v>
      </c>
      <c r="H62" s="3">
        <f t="shared" si="19"/>
        <v>-1</v>
      </c>
      <c r="I62" s="3">
        <f t="shared" si="20"/>
        <v>1.344987855746457</v>
      </c>
      <c r="J62" s="3">
        <f t="shared" si="10"/>
        <v>1.942841918165494</v>
      </c>
      <c r="K62" s="3">
        <f t="shared" si="21"/>
        <v>5.171716174777438</v>
      </c>
      <c r="L62" s="3">
        <f t="shared" si="22"/>
        <v>1</v>
      </c>
      <c r="M62" s="3">
        <f t="shared" si="23"/>
        <v>5.171716174777438</v>
      </c>
      <c r="N62" s="3">
        <f t="shared" si="11"/>
        <v>2.594591208548991E-13</v>
      </c>
    </row>
    <row r="63" spans="1:14" ht="13.5">
      <c r="A63">
        <f t="shared" si="12"/>
        <v>100</v>
      </c>
      <c r="B63">
        <f t="shared" si="13"/>
        <v>110</v>
      </c>
      <c r="C63" s="3">
        <f t="shared" si="14"/>
        <v>0.9832271843085203</v>
      </c>
      <c r="D63" s="3">
        <f t="shared" si="15"/>
        <v>52.74567204994169</v>
      </c>
      <c r="E63" s="3">
        <f t="shared" si="16"/>
        <v>24.937655860349132</v>
      </c>
      <c r="F63" s="3">
        <f t="shared" si="17"/>
        <v>67652886604.95126</v>
      </c>
      <c r="G63" s="3">
        <f t="shared" si="18"/>
        <v>-1.3924933960544958</v>
      </c>
      <c r="H63" s="3">
        <f t="shared" si="19"/>
        <v>-1</v>
      </c>
      <c r="I63" s="3">
        <f t="shared" si="20"/>
        <v>1.3924933960544958</v>
      </c>
      <c r="J63" s="3">
        <f t="shared" si="10"/>
        <v>1.9510793941145677</v>
      </c>
      <c r="K63" s="3">
        <f t="shared" si="21"/>
        <v>5.1842736924669115</v>
      </c>
      <c r="L63" s="3">
        <f t="shared" si="22"/>
        <v>1</v>
      </c>
      <c r="M63" s="3">
        <f t="shared" si="23"/>
        <v>5.1842736924669115</v>
      </c>
      <c r="N63" s="3">
        <f t="shared" si="11"/>
        <v>2.2726265314076954E-13</v>
      </c>
    </row>
    <row r="64" spans="1:14" ht="13.5">
      <c r="A64">
        <f t="shared" si="12"/>
        <v>100</v>
      </c>
      <c r="B64">
        <f t="shared" si="13"/>
        <v>112</v>
      </c>
      <c r="C64" s="3">
        <f t="shared" si="14"/>
        <v>0.985814088921872</v>
      </c>
      <c r="D64" s="3">
        <f t="shared" si="15"/>
        <v>53.22301817822811</v>
      </c>
      <c r="E64" s="3">
        <f t="shared" si="16"/>
        <v>24.937655860349132</v>
      </c>
      <c r="F64" s="3">
        <f t="shared" si="17"/>
        <v>67652886604.95126</v>
      </c>
      <c r="G64" s="3">
        <f t="shared" si="18"/>
        <v>-1.4392569723025466</v>
      </c>
      <c r="H64" s="3">
        <f t="shared" si="19"/>
        <v>-1</v>
      </c>
      <c r="I64" s="3">
        <f t="shared" si="20"/>
        <v>1.4392569723025466</v>
      </c>
      <c r="J64" s="3">
        <f t="shared" si="10"/>
        <v>1.9581910359849632</v>
      </c>
      <c r="K64" s="3">
        <f t="shared" si="21"/>
        <v>5.197029583586245</v>
      </c>
      <c r="L64" s="3">
        <f t="shared" si="22"/>
        <v>1</v>
      </c>
      <c r="M64" s="3">
        <f t="shared" si="23"/>
        <v>5.197029583586245</v>
      </c>
      <c r="N64" s="3">
        <f t="shared" si="11"/>
        <v>1.986188991054405E-13</v>
      </c>
    </row>
    <row r="65" spans="1:14" ht="13.5">
      <c r="A65">
        <f t="shared" si="12"/>
        <v>100</v>
      </c>
      <c r="B65">
        <f t="shared" si="13"/>
        <v>114</v>
      </c>
      <c r="C65" s="3">
        <f t="shared" si="14"/>
        <v>0.9880179070797266</v>
      </c>
      <c r="D65" s="3">
        <f t="shared" si="15"/>
        <v>53.69612097721771</v>
      </c>
      <c r="E65" s="3">
        <f t="shared" si="16"/>
        <v>24.937655860349132</v>
      </c>
      <c r="F65" s="3">
        <f t="shared" si="17"/>
        <v>67652886604.95126</v>
      </c>
      <c r="G65" s="3">
        <f t="shared" si="18"/>
        <v>-1.485306546330203</v>
      </c>
      <c r="H65" s="3">
        <f t="shared" si="19"/>
        <v>-1</v>
      </c>
      <c r="I65" s="3">
        <f t="shared" si="20"/>
        <v>1.485306546330203</v>
      </c>
      <c r="J65" s="3">
        <f t="shared" si="10"/>
        <v>1.9643186865464304</v>
      </c>
      <c r="K65" s="3">
        <f t="shared" si="21"/>
        <v>5.209970383497442</v>
      </c>
      <c r="L65" s="3">
        <f t="shared" si="22"/>
        <v>1</v>
      </c>
      <c r="M65" s="3">
        <f t="shared" si="23"/>
        <v>5.209970383497442</v>
      </c>
      <c r="N65" s="3">
        <f t="shared" si="11"/>
        <v>1.7319479184152442E-13</v>
      </c>
    </row>
    <row r="66" spans="1:14" ht="13.5">
      <c r="A66">
        <f t="shared" si="12"/>
        <v>100</v>
      </c>
      <c r="B66">
        <f t="shared" si="13"/>
        <v>116</v>
      </c>
      <c r="C66" s="3">
        <f t="shared" si="14"/>
        <v>0.989890564014825</v>
      </c>
      <c r="D66" s="3">
        <f t="shared" si="15"/>
        <v>54.16509163658822</v>
      </c>
      <c r="E66" s="3">
        <f t="shared" si="16"/>
        <v>24.937655860349132</v>
      </c>
      <c r="F66" s="3">
        <f t="shared" si="17"/>
        <v>67652886604.95126</v>
      </c>
      <c r="G66" s="3">
        <f t="shared" si="18"/>
        <v>-1.530668507980434</v>
      </c>
      <c r="H66" s="3">
        <f t="shared" si="19"/>
        <v>-1</v>
      </c>
      <c r="I66" s="3">
        <f t="shared" si="20"/>
        <v>1.530668507980434</v>
      </c>
      <c r="J66" s="3">
        <f t="shared" si="10"/>
        <v>1.969588729202168</v>
      </c>
      <c r="K66" s="3">
        <f t="shared" si="21"/>
        <v>5.223083566407126</v>
      </c>
      <c r="L66" s="3">
        <f t="shared" si="22"/>
        <v>1</v>
      </c>
      <c r="M66" s="3">
        <f t="shared" si="23"/>
        <v>5.223083566407126</v>
      </c>
      <c r="N66" s="3">
        <f t="shared" si="11"/>
        <v>1.5065726444163374E-13</v>
      </c>
    </row>
    <row r="67" spans="1:14" ht="13.5">
      <c r="A67">
        <f t="shared" si="12"/>
        <v>100</v>
      </c>
      <c r="B67">
        <f t="shared" si="13"/>
        <v>118</v>
      </c>
      <c r="C67" s="3">
        <f t="shared" si="14"/>
        <v>0.9914805904020436</v>
      </c>
      <c r="D67" s="3">
        <f t="shared" si="15"/>
        <v>54.63003657329912</v>
      </c>
      <c r="E67" s="3">
        <f t="shared" si="16"/>
        <v>24.937655860349132</v>
      </c>
      <c r="F67" s="3">
        <f t="shared" si="17"/>
        <v>67652886604.95126</v>
      </c>
      <c r="G67" s="3">
        <f t="shared" si="18"/>
        <v>-1.575367790291096</v>
      </c>
      <c r="H67" s="3">
        <f t="shared" si="19"/>
        <v>-1</v>
      </c>
      <c r="I67" s="3">
        <f t="shared" si="20"/>
        <v>1.575367790291096</v>
      </c>
      <c r="J67" s="3">
        <f t="shared" si="10"/>
        <v>1.9741132472604073</v>
      </c>
      <c r="K67" s="3">
        <f t="shared" si="21"/>
        <v>5.236357468225005</v>
      </c>
      <c r="L67" s="3">
        <f t="shared" si="22"/>
        <v>1</v>
      </c>
      <c r="M67" s="3">
        <f t="shared" si="23"/>
        <v>5.236357468225005</v>
      </c>
      <c r="N67" s="3">
        <f t="shared" si="11"/>
        <v>1.3078427230084344E-13</v>
      </c>
    </row>
    <row r="68" spans="1:14" ht="13.5">
      <c r="A68">
        <f t="shared" si="12"/>
        <v>100</v>
      </c>
      <c r="B68">
        <f t="shared" si="13"/>
        <v>120</v>
      </c>
      <c r="C68" s="3">
        <f t="shared" si="14"/>
        <v>0.9928299835130525</v>
      </c>
      <c r="D68" s="3">
        <f t="shared" si="15"/>
        <v>55.0910577135709</v>
      </c>
      <c r="E68" s="3">
        <f t="shared" si="16"/>
        <v>24.937655860349132</v>
      </c>
      <c r="F68" s="3">
        <f t="shared" si="17"/>
        <v>67652886604.95126</v>
      </c>
      <c r="G68" s="3">
        <f t="shared" si="18"/>
        <v>-1.6194279743883537</v>
      </c>
      <c r="H68" s="3">
        <f t="shared" si="19"/>
        <v>-1</v>
      </c>
      <c r="I68" s="3">
        <f t="shared" si="20"/>
        <v>1.6194279743883537</v>
      </c>
      <c r="J68" s="3">
        <f t="shared" si="10"/>
        <v>1.9779912572229663</v>
      </c>
      <c r="K68" s="3">
        <f t="shared" si="21"/>
        <v>5.249781216829964</v>
      </c>
      <c r="L68" s="3">
        <f t="shared" si="22"/>
        <v>1</v>
      </c>
      <c r="M68" s="3">
        <f t="shared" si="23"/>
        <v>5.249781216829964</v>
      </c>
      <c r="N68" s="3">
        <f t="shared" si="11"/>
        <v>1.1335377081422848E-13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株式会社ダイヤコンサルタント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１次元理論解</dc:title>
  <dc:subject>無償公開</dc:subject>
  <dc:creator>Tomoyuki Hishiya</dc:creator>
  <cp:keywords/>
  <dc:description/>
  <cp:lastModifiedBy>diauser</cp:lastModifiedBy>
  <cp:lastPrinted>2003-02-04T02:26:47Z</cp:lastPrinted>
  <dcterms:created xsi:type="dcterms:W3CDTF">2002-12-04T00:34:57Z</dcterms:created>
  <dcterms:modified xsi:type="dcterms:W3CDTF">2012-12-07T03:51:25Z</dcterms:modified>
  <cp:category/>
  <cp:version/>
  <cp:contentType/>
  <cp:contentStatus/>
</cp:coreProperties>
</file>